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781"/>
  </bookViews>
  <sheets>
    <sheet name="داده های  اولیه جلسه" sheetId="6" r:id="rId1"/>
    <sheet name="فرم خام" sheetId="14" r:id="rId2"/>
    <sheet name="نفر اول" sheetId="10" r:id="rId3"/>
    <sheet name="نفر دوم" sheetId="11" r:id="rId4"/>
    <sheet name="نفر سوم" sheetId="13" r:id="rId5"/>
    <sheet name="نفر چهارم" sheetId="12" r:id="rId6"/>
    <sheet name="نفر پنجم" sheetId="9" r:id="rId7"/>
    <sheet name="نفر ششم" sheetId="7" r:id="rId8"/>
    <sheet name="DATA BASE" sheetId="1" r:id="rId9"/>
    <sheet name="محاسبه امتیاز هر معیار" sheetId="4" r:id="rId10"/>
    <sheet name="محاسبات 2" sheetId="5" r:id="rId11"/>
    <sheet name="نتیجه نهایی" sheetId="2" r:id="rId12"/>
  </sheets>
  <definedNames>
    <definedName name="_xlnm.Print_Area" localSheetId="0">'داده های  اولیه جلسه'!$J$16:$P$30</definedName>
  </definedNames>
  <calcPr calcId="145621"/>
</workbook>
</file>

<file path=xl/calcChain.xml><?xml version="1.0" encoding="utf-8"?>
<calcChain xmlns="http://schemas.openxmlformats.org/spreadsheetml/2006/main">
  <c r="F2" i="14" l="1"/>
  <c r="F1" i="14"/>
  <c r="H14" i="14" l="1"/>
  <c r="N15" i="14" s="1"/>
  <c r="G14" i="14"/>
  <c r="F14" i="14"/>
  <c r="E14" i="14"/>
  <c r="J6" i="14"/>
  <c r="C20" i="14" s="1"/>
  <c r="H6" i="14"/>
  <c r="C19" i="14" s="1"/>
  <c r="G6" i="14"/>
  <c r="C18" i="14" s="1"/>
  <c r="F6" i="14"/>
  <c r="C17" i="14" s="1"/>
  <c r="E6" i="14"/>
  <c r="C16" i="14" s="1"/>
  <c r="D6" i="14"/>
  <c r="C15" i="14" s="1"/>
  <c r="I2" i="14"/>
  <c r="I1" i="14"/>
  <c r="Q58" i="1" l="1"/>
  <c r="P58" i="1"/>
  <c r="O58" i="1"/>
  <c r="Q54" i="1"/>
  <c r="P54" i="1"/>
  <c r="O54" i="1"/>
  <c r="Q50" i="1"/>
  <c r="P50" i="1"/>
  <c r="O50" i="1"/>
  <c r="Q46" i="1"/>
  <c r="P46" i="1"/>
  <c r="O46" i="1"/>
  <c r="Q42" i="1"/>
  <c r="P42" i="1"/>
  <c r="O42" i="1"/>
  <c r="O38" i="1"/>
  <c r="P38" i="1"/>
  <c r="Q38" i="1"/>
  <c r="K58" i="1"/>
  <c r="K57" i="1"/>
  <c r="K56" i="1"/>
  <c r="K55" i="1"/>
  <c r="J55" i="1"/>
  <c r="K54" i="1"/>
  <c r="K53" i="1"/>
  <c r="K52" i="1"/>
  <c r="K51" i="1"/>
  <c r="J51" i="1"/>
  <c r="K50" i="1"/>
  <c r="K49" i="1"/>
  <c r="K48" i="1"/>
  <c r="K47" i="1"/>
  <c r="J47" i="1"/>
  <c r="K46" i="1"/>
  <c r="K45" i="1"/>
  <c r="K44" i="1"/>
  <c r="K43" i="1"/>
  <c r="J43" i="1"/>
  <c r="K42" i="1"/>
  <c r="K41" i="1"/>
  <c r="K40" i="1"/>
  <c r="K39" i="1"/>
  <c r="J39" i="1"/>
  <c r="K38" i="1"/>
  <c r="K37" i="1"/>
  <c r="K36" i="1"/>
  <c r="K35" i="1"/>
  <c r="J35" i="1"/>
  <c r="Q34" i="1"/>
  <c r="P34" i="1"/>
  <c r="O34" i="1"/>
  <c r="N34" i="1"/>
  <c r="M34" i="1"/>
  <c r="L34" i="1"/>
  <c r="H11" i="2"/>
  <c r="H10" i="2"/>
  <c r="H9" i="2"/>
  <c r="H8" i="2"/>
  <c r="N4" i="2"/>
  <c r="R4" i="2"/>
  <c r="N5" i="2"/>
  <c r="R5" i="2"/>
  <c r="W7" i="5"/>
  <c r="S7" i="5"/>
  <c r="O7" i="5"/>
  <c r="K7" i="5"/>
  <c r="G7" i="5"/>
  <c r="C7" i="5"/>
  <c r="R21" i="6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A29" i="5"/>
  <c r="A25" i="5"/>
  <c r="A21" i="5"/>
  <c r="A17" i="5"/>
  <c r="A13" i="5"/>
  <c r="A9" i="5"/>
  <c r="W6" i="5"/>
  <c r="S6" i="5"/>
  <c r="O6" i="5"/>
  <c r="K6" i="5"/>
  <c r="G6" i="5"/>
  <c r="C6" i="5"/>
  <c r="V5" i="4"/>
  <c r="R5" i="4"/>
  <c r="N5" i="4"/>
  <c r="J5" i="4"/>
  <c r="F5" i="4"/>
  <c r="B5" i="4"/>
  <c r="A11" i="4"/>
  <c r="A10" i="4"/>
  <c r="A9" i="4"/>
  <c r="A8" i="4"/>
  <c r="A7" i="4"/>
  <c r="A6" i="4"/>
  <c r="AI34" i="1"/>
  <c r="AH34" i="1"/>
  <c r="AG34" i="1"/>
  <c r="AF34" i="1"/>
  <c r="AE34" i="1"/>
  <c r="AD34" i="1"/>
  <c r="Z34" i="1"/>
  <c r="Y34" i="1"/>
  <c r="X34" i="1"/>
  <c r="W34" i="1"/>
  <c r="V34" i="1"/>
  <c r="U34" i="1"/>
  <c r="H34" i="1"/>
  <c r="G34" i="1"/>
  <c r="F34" i="1"/>
  <c r="E34" i="1"/>
  <c r="D34" i="1"/>
  <c r="C34" i="1"/>
  <c r="E40" i="1"/>
  <c r="N40" i="1" s="1"/>
  <c r="B24" i="1"/>
  <c r="K8" i="5" l="1"/>
  <c r="C8" i="5"/>
  <c r="W8" i="5"/>
  <c r="O8" i="5"/>
  <c r="G8" i="5"/>
  <c r="S8" i="5"/>
  <c r="Z23" i="1" l="1"/>
  <c r="Y23" i="1"/>
  <c r="X23" i="1"/>
  <c r="W23" i="1"/>
  <c r="V23" i="1"/>
  <c r="U23" i="1"/>
  <c r="P23" i="1"/>
  <c r="O23" i="1"/>
  <c r="N23" i="1"/>
  <c r="M23" i="1"/>
  <c r="L23" i="1"/>
  <c r="K23" i="1"/>
  <c r="G23" i="1"/>
  <c r="F23" i="1"/>
  <c r="E23" i="1"/>
  <c r="D23" i="1"/>
  <c r="C23" i="1"/>
  <c r="B23" i="1"/>
  <c r="G19" i="1"/>
  <c r="F19" i="1"/>
  <c r="E19" i="1"/>
  <c r="D19" i="1"/>
  <c r="C19" i="1"/>
  <c r="B19" i="1"/>
  <c r="T29" i="1"/>
  <c r="T28" i="1"/>
  <c r="T27" i="1"/>
  <c r="T26" i="1"/>
  <c r="T25" i="1"/>
  <c r="T24" i="1"/>
  <c r="J29" i="1"/>
  <c r="J28" i="1"/>
  <c r="J27" i="1"/>
  <c r="J26" i="1"/>
  <c r="J25" i="1"/>
  <c r="J24" i="1"/>
  <c r="A29" i="1"/>
  <c r="A28" i="1"/>
  <c r="A27" i="1"/>
  <c r="A26" i="1"/>
  <c r="A25" i="1"/>
  <c r="A24" i="1"/>
  <c r="AC58" i="1"/>
  <c r="AC57" i="1"/>
  <c r="AC56" i="1"/>
  <c r="AC55" i="1"/>
  <c r="AB55" i="1"/>
  <c r="AC54" i="1"/>
  <c r="AC53" i="1"/>
  <c r="AC52" i="1"/>
  <c r="AC51" i="1"/>
  <c r="AB51" i="1"/>
  <c r="AC50" i="1"/>
  <c r="AC49" i="1"/>
  <c r="AC48" i="1"/>
  <c r="AC47" i="1"/>
  <c r="AB47" i="1"/>
  <c r="AC46" i="1"/>
  <c r="AC45" i="1"/>
  <c r="AC44" i="1"/>
  <c r="AC43" i="1"/>
  <c r="AB43" i="1"/>
  <c r="AC42" i="1"/>
  <c r="AC41" i="1"/>
  <c r="AC40" i="1"/>
  <c r="AC39" i="1"/>
  <c r="AB39" i="1"/>
  <c r="AC38" i="1"/>
  <c r="AC37" i="1"/>
  <c r="AC36" i="1"/>
  <c r="AC35" i="1"/>
  <c r="AB35" i="1"/>
  <c r="T58" i="1"/>
  <c r="T57" i="1"/>
  <c r="T56" i="1"/>
  <c r="T55" i="1"/>
  <c r="S55" i="1"/>
  <c r="T54" i="1"/>
  <c r="T53" i="1"/>
  <c r="T52" i="1"/>
  <c r="T51" i="1"/>
  <c r="S51" i="1"/>
  <c r="T50" i="1"/>
  <c r="T49" i="1"/>
  <c r="T48" i="1"/>
  <c r="T47" i="1"/>
  <c r="S47" i="1"/>
  <c r="T46" i="1"/>
  <c r="T45" i="1"/>
  <c r="T44" i="1"/>
  <c r="T43" i="1"/>
  <c r="S43" i="1"/>
  <c r="T42" i="1"/>
  <c r="T41" i="1"/>
  <c r="T40" i="1"/>
  <c r="T39" i="1"/>
  <c r="S39" i="1"/>
  <c r="T38" i="1"/>
  <c r="T37" i="1"/>
  <c r="T36" i="1"/>
  <c r="T35" i="1"/>
  <c r="S35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A35" i="1"/>
  <c r="A39" i="1"/>
  <c r="A43" i="1"/>
  <c r="A47" i="1"/>
  <c r="A51" i="1"/>
  <c r="A55" i="1"/>
  <c r="H14" i="10"/>
  <c r="N15" i="10" s="1"/>
  <c r="F3" i="7"/>
  <c r="F3" i="9"/>
  <c r="F3" i="12"/>
  <c r="F3" i="13"/>
  <c r="F3" i="11"/>
  <c r="I2" i="7"/>
  <c r="F2" i="7"/>
  <c r="I1" i="7"/>
  <c r="F1" i="7"/>
  <c r="I2" i="9"/>
  <c r="F2" i="9"/>
  <c r="I1" i="9"/>
  <c r="F1" i="9"/>
  <c r="I2" i="12"/>
  <c r="F2" i="12"/>
  <c r="I1" i="12"/>
  <c r="F1" i="12"/>
  <c r="I2" i="13"/>
  <c r="F2" i="13"/>
  <c r="I1" i="13"/>
  <c r="F1" i="13"/>
  <c r="I2" i="11"/>
  <c r="F2" i="11"/>
  <c r="I1" i="11"/>
  <c r="F1" i="11"/>
  <c r="H14" i="7"/>
  <c r="G14" i="7"/>
  <c r="F14" i="7"/>
  <c r="E14" i="7"/>
  <c r="J6" i="7"/>
  <c r="C20" i="7" s="1"/>
  <c r="H6" i="7"/>
  <c r="C19" i="7" s="1"/>
  <c r="G6" i="7"/>
  <c r="C18" i="7" s="1"/>
  <c r="F6" i="7"/>
  <c r="C17" i="7" s="1"/>
  <c r="E6" i="7"/>
  <c r="C16" i="7" s="1"/>
  <c r="D6" i="7"/>
  <c r="C15" i="7" s="1"/>
  <c r="H14" i="9"/>
  <c r="G14" i="9"/>
  <c r="F14" i="9"/>
  <c r="E14" i="9"/>
  <c r="J6" i="9"/>
  <c r="C20" i="9" s="1"/>
  <c r="H6" i="9"/>
  <c r="C19" i="9" s="1"/>
  <c r="G6" i="9"/>
  <c r="C18" i="9" s="1"/>
  <c r="F6" i="9"/>
  <c r="C17" i="9" s="1"/>
  <c r="E6" i="9"/>
  <c r="C16" i="9" s="1"/>
  <c r="D6" i="9"/>
  <c r="C15" i="9" s="1"/>
  <c r="H14" i="12"/>
  <c r="G14" i="12"/>
  <c r="F14" i="12"/>
  <c r="E14" i="12"/>
  <c r="J6" i="12"/>
  <c r="C20" i="12" s="1"/>
  <c r="H6" i="12"/>
  <c r="C19" i="12" s="1"/>
  <c r="G6" i="12"/>
  <c r="C18" i="12" s="1"/>
  <c r="F6" i="12"/>
  <c r="C17" i="12" s="1"/>
  <c r="E6" i="12"/>
  <c r="C16" i="12" s="1"/>
  <c r="D6" i="12"/>
  <c r="C15" i="12" s="1"/>
  <c r="H14" i="13"/>
  <c r="G14" i="13"/>
  <c r="F14" i="13"/>
  <c r="E14" i="13"/>
  <c r="J6" i="13"/>
  <c r="C20" i="13" s="1"/>
  <c r="H6" i="13"/>
  <c r="C19" i="13" s="1"/>
  <c r="G6" i="13"/>
  <c r="C18" i="13" s="1"/>
  <c r="F6" i="13"/>
  <c r="C17" i="13" s="1"/>
  <c r="E6" i="13"/>
  <c r="C16" i="13" s="1"/>
  <c r="D6" i="13"/>
  <c r="C15" i="13" s="1"/>
  <c r="H14" i="11"/>
  <c r="G14" i="11"/>
  <c r="F14" i="11"/>
  <c r="E14" i="11"/>
  <c r="J6" i="11"/>
  <c r="C20" i="11" s="1"/>
  <c r="H6" i="11"/>
  <c r="C19" i="11" s="1"/>
  <c r="G6" i="11"/>
  <c r="C18" i="11" s="1"/>
  <c r="F6" i="11"/>
  <c r="C17" i="11" s="1"/>
  <c r="E6" i="11"/>
  <c r="C16" i="11" s="1"/>
  <c r="D6" i="11"/>
  <c r="C15" i="11" s="1"/>
  <c r="J6" i="10"/>
  <c r="C20" i="10" s="1"/>
  <c r="D6" i="10"/>
  <c r="C15" i="10" s="1"/>
  <c r="E6" i="10"/>
  <c r="C16" i="10" s="1"/>
  <c r="F6" i="10"/>
  <c r="C17" i="10" s="1"/>
  <c r="G6" i="10"/>
  <c r="C18" i="10" s="1"/>
  <c r="H6" i="10"/>
  <c r="C19" i="10" s="1"/>
  <c r="E14" i="10"/>
  <c r="F14" i="10"/>
  <c r="G14" i="10"/>
  <c r="R30" i="6" l="1"/>
  <c r="R26" i="6"/>
  <c r="F3" i="10"/>
  <c r="F2" i="10"/>
  <c r="I2" i="10"/>
  <c r="F1" i="10"/>
  <c r="I1" i="10"/>
  <c r="L23" i="6"/>
  <c r="M23" i="6"/>
  <c r="N23" i="6"/>
  <c r="O23" i="6"/>
  <c r="P23" i="6"/>
  <c r="K23" i="6"/>
  <c r="Z58" i="1" l="1"/>
  <c r="Z55" i="1"/>
  <c r="Z53" i="1"/>
  <c r="Z50" i="1"/>
  <c r="Z47" i="1"/>
  <c r="Z45" i="1"/>
  <c r="Z42" i="1"/>
  <c r="Z39" i="1"/>
  <c r="Z38" i="1"/>
  <c r="Z57" i="1"/>
  <c r="Z54" i="1"/>
  <c r="Z51" i="1"/>
  <c r="Z49" i="1"/>
  <c r="Z46" i="1"/>
  <c r="Z43" i="1"/>
  <c r="Z41" i="1"/>
  <c r="Z37" i="1"/>
  <c r="Z35" i="1"/>
  <c r="Z36" i="1"/>
  <c r="Z40" i="1"/>
  <c r="Z48" i="1"/>
  <c r="Z56" i="1"/>
  <c r="Z44" i="1"/>
  <c r="Z52" i="1"/>
  <c r="Y37" i="1"/>
  <c r="Y38" i="1"/>
  <c r="Y35" i="1"/>
  <c r="Y58" i="1"/>
  <c r="Y57" i="1"/>
  <c r="Y55" i="1"/>
  <c r="Y54" i="1"/>
  <c r="Y53" i="1"/>
  <c r="Y51" i="1"/>
  <c r="Y50" i="1"/>
  <c r="Y49" i="1"/>
  <c r="Y47" i="1"/>
  <c r="Y46" i="1"/>
  <c r="Y45" i="1"/>
  <c r="Y43" i="1"/>
  <c r="Y42" i="1"/>
  <c r="Y41" i="1"/>
  <c r="Y39" i="1"/>
  <c r="Y40" i="1"/>
  <c r="Y44" i="1"/>
  <c r="Y52" i="1"/>
  <c r="Y36" i="1"/>
  <c r="Y48" i="1"/>
  <c r="Y56" i="1"/>
  <c r="X58" i="1"/>
  <c r="X55" i="1"/>
  <c r="X53" i="1"/>
  <c r="X50" i="1"/>
  <c r="X47" i="1"/>
  <c r="X45" i="1"/>
  <c r="X42" i="1"/>
  <c r="X39" i="1"/>
  <c r="X38" i="1"/>
  <c r="X57" i="1"/>
  <c r="X54" i="1"/>
  <c r="X51" i="1"/>
  <c r="X49" i="1"/>
  <c r="X46" i="1"/>
  <c r="X43" i="1"/>
  <c r="X41" i="1"/>
  <c r="X37" i="1"/>
  <c r="X35" i="1"/>
  <c r="X36" i="1"/>
  <c r="X40" i="1"/>
  <c r="X48" i="1"/>
  <c r="X56" i="1"/>
  <c r="X44" i="1"/>
  <c r="X52" i="1"/>
  <c r="W40" i="1"/>
  <c r="AF40" i="1" s="1"/>
  <c r="K14" i="5" s="1"/>
  <c r="K24" i="1"/>
  <c r="U24" i="1" s="1"/>
  <c r="O28" i="1"/>
  <c r="M28" i="1"/>
  <c r="X29" i="7"/>
  <c r="AA34" i="7" s="1"/>
  <c r="X29" i="9"/>
  <c r="X29" i="12"/>
  <c r="AC34" i="12" s="1"/>
  <c r="X29" i="13"/>
  <c r="AA34" i="13" s="1"/>
  <c r="AF30" i="7"/>
  <c r="AI33" i="7" s="1"/>
  <c r="AF30" i="12"/>
  <c r="AH33" i="12" s="1"/>
  <c r="AI33" i="13"/>
  <c r="W28" i="1"/>
  <c r="K10" i="4" s="1"/>
  <c r="Y28" i="1"/>
  <c r="S10" i="4" s="1"/>
  <c r="H58" i="1"/>
  <c r="G58" i="1"/>
  <c r="F58" i="1"/>
  <c r="E58" i="1"/>
  <c r="N58" i="1" s="1"/>
  <c r="W58" i="1" s="1"/>
  <c r="D58" i="1"/>
  <c r="C58" i="1"/>
  <c r="L58" i="1" s="1"/>
  <c r="U58" i="1" s="1"/>
  <c r="H57" i="1"/>
  <c r="G57" i="1"/>
  <c r="F57" i="1"/>
  <c r="O57" i="1" s="1"/>
  <c r="E57" i="1"/>
  <c r="N57" i="1" s="1"/>
  <c r="W57" i="1" s="1"/>
  <c r="D57" i="1"/>
  <c r="M57" i="1" s="1"/>
  <c r="V57" i="1" s="1"/>
  <c r="C57" i="1"/>
  <c r="L57" i="1" s="1"/>
  <c r="U57" i="1" s="1"/>
  <c r="H56" i="1"/>
  <c r="Q56" i="1" s="1"/>
  <c r="G56" i="1"/>
  <c r="P56" i="1" s="1"/>
  <c r="F56" i="1"/>
  <c r="O56" i="1" s="1"/>
  <c r="E56" i="1"/>
  <c r="N56" i="1" s="1"/>
  <c r="W56" i="1" s="1"/>
  <c r="D56" i="1"/>
  <c r="C56" i="1"/>
  <c r="H54" i="1"/>
  <c r="G54" i="1"/>
  <c r="F54" i="1"/>
  <c r="E54" i="1"/>
  <c r="N54" i="1" s="1"/>
  <c r="W54" i="1" s="1"/>
  <c r="D54" i="1"/>
  <c r="M54" i="1" s="1"/>
  <c r="V54" i="1" s="1"/>
  <c r="C54" i="1"/>
  <c r="H53" i="1"/>
  <c r="G53" i="1"/>
  <c r="F53" i="1"/>
  <c r="O53" i="1" s="1"/>
  <c r="E53" i="1"/>
  <c r="N53" i="1" s="1"/>
  <c r="W53" i="1" s="1"/>
  <c r="D53" i="1"/>
  <c r="C53" i="1"/>
  <c r="L53" i="1" s="1"/>
  <c r="U53" i="1" s="1"/>
  <c r="H52" i="1"/>
  <c r="Q52" i="1" s="1"/>
  <c r="G52" i="1"/>
  <c r="P52" i="1" s="1"/>
  <c r="F52" i="1"/>
  <c r="O52" i="1" s="1"/>
  <c r="E52" i="1"/>
  <c r="N52" i="1" s="1"/>
  <c r="W52" i="1" s="1"/>
  <c r="D52" i="1"/>
  <c r="M52" i="1" s="1"/>
  <c r="V52" i="1" s="1"/>
  <c r="C52" i="1"/>
  <c r="H55" i="1"/>
  <c r="G55" i="1"/>
  <c r="F55" i="1"/>
  <c r="O55" i="1" s="1"/>
  <c r="E55" i="1"/>
  <c r="N55" i="1" s="1"/>
  <c r="W55" i="1" s="1"/>
  <c r="D55" i="1"/>
  <c r="M55" i="1" s="1"/>
  <c r="V55" i="1" s="1"/>
  <c r="C55" i="1"/>
  <c r="L55" i="1" s="1"/>
  <c r="U55" i="1" s="1"/>
  <c r="H51" i="1"/>
  <c r="G51" i="1"/>
  <c r="F51" i="1"/>
  <c r="O51" i="1" s="1"/>
  <c r="E51" i="1"/>
  <c r="N51" i="1" s="1"/>
  <c r="W51" i="1" s="1"/>
  <c r="D51" i="1"/>
  <c r="M51" i="1" s="1"/>
  <c r="V51" i="1" s="1"/>
  <c r="C51" i="1"/>
  <c r="D47" i="1"/>
  <c r="M47" i="1" s="1"/>
  <c r="V47" i="1" s="1"/>
  <c r="G29" i="1"/>
  <c r="P29" i="1" s="1"/>
  <c r="Z29" i="1" s="1"/>
  <c r="W11" i="4" s="1"/>
  <c r="F29" i="1"/>
  <c r="E29" i="1"/>
  <c r="N29" i="1" s="1"/>
  <c r="D29" i="1"/>
  <c r="C29" i="1"/>
  <c r="L29" i="1" s="1"/>
  <c r="B29" i="1"/>
  <c r="G28" i="1"/>
  <c r="P28" i="1" s="1"/>
  <c r="Z28" i="1" s="1"/>
  <c r="W10" i="4" s="1"/>
  <c r="E28" i="1"/>
  <c r="C28" i="1"/>
  <c r="B28" i="1"/>
  <c r="G50" i="1"/>
  <c r="F50" i="1"/>
  <c r="E50" i="1"/>
  <c r="N50" i="1" s="1"/>
  <c r="W50" i="1" s="1"/>
  <c r="D50" i="1"/>
  <c r="G49" i="1"/>
  <c r="F49" i="1"/>
  <c r="O49" i="1" s="1"/>
  <c r="E49" i="1"/>
  <c r="N49" i="1" s="1"/>
  <c r="W49" i="1" s="1"/>
  <c r="D49" i="1"/>
  <c r="M49" i="1" s="1"/>
  <c r="V49" i="1" s="1"/>
  <c r="G48" i="1"/>
  <c r="P48" i="1" s="1"/>
  <c r="F48" i="1"/>
  <c r="O48" i="1" s="1"/>
  <c r="E48" i="1"/>
  <c r="N48" i="1" s="1"/>
  <c r="W48" i="1" s="1"/>
  <c r="D48" i="1"/>
  <c r="G47" i="1"/>
  <c r="F47" i="1"/>
  <c r="O47" i="1" s="1"/>
  <c r="E47" i="1"/>
  <c r="N47" i="1" s="1"/>
  <c r="W47" i="1" s="1"/>
  <c r="G46" i="1"/>
  <c r="F46" i="1"/>
  <c r="E46" i="1"/>
  <c r="N46" i="1" s="1"/>
  <c r="W46" i="1" s="1"/>
  <c r="D46" i="1"/>
  <c r="M46" i="1" s="1"/>
  <c r="V46" i="1" s="1"/>
  <c r="G45" i="1"/>
  <c r="P45" i="1" s="1"/>
  <c r="F45" i="1"/>
  <c r="E45" i="1"/>
  <c r="N45" i="1" s="1"/>
  <c r="W45" i="1" s="1"/>
  <c r="D45" i="1"/>
  <c r="M45" i="1" s="1"/>
  <c r="V45" i="1" s="1"/>
  <c r="G44" i="1"/>
  <c r="P44" i="1" s="1"/>
  <c r="F44" i="1"/>
  <c r="O44" i="1" s="1"/>
  <c r="E44" i="1"/>
  <c r="N44" i="1" s="1"/>
  <c r="W44" i="1" s="1"/>
  <c r="D44" i="1"/>
  <c r="M44" i="1" s="1"/>
  <c r="V44" i="1" s="1"/>
  <c r="G43" i="1"/>
  <c r="P43" i="1" s="1"/>
  <c r="F43" i="1"/>
  <c r="E43" i="1"/>
  <c r="D43" i="1"/>
  <c r="G42" i="1"/>
  <c r="F42" i="1"/>
  <c r="AG42" i="1" s="1"/>
  <c r="E42" i="1"/>
  <c r="N42" i="1" s="1"/>
  <c r="W42" i="1" s="1"/>
  <c r="D42" i="1"/>
  <c r="M42" i="1" s="1"/>
  <c r="V42" i="1" s="1"/>
  <c r="G41" i="1"/>
  <c r="P41" i="1" s="1"/>
  <c r="F41" i="1"/>
  <c r="O41" i="1" s="1"/>
  <c r="E41" i="1"/>
  <c r="D41" i="1"/>
  <c r="M41" i="1" s="1"/>
  <c r="V41" i="1" s="1"/>
  <c r="G40" i="1"/>
  <c r="P40" i="1" s="1"/>
  <c r="F40" i="1"/>
  <c r="D40" i="1"/>
  <c r="M40" i="1" s="1"/>
  <c r="V40" i="1" s="1"/>
  <c r="G39" i="1"/>
  <c r="P39" i="1" s="1"/>
  <c r="F39" i="1"/>
  <c r="E39" i="1"/>
  <c r="D39" i="1"/>
  <c r="G38" i="1"/>
  <c r="F38" i="1"/>
  <c r="E38" i="1"/>
  <c r="N38" i="1" s="1"/>
  <c r="W38" i="1" s="1"/>
  <c r="D38" i="1"/>
  <c r="M38" i="1" s="1"/>
  <c r="V38" i="1" s="1"/>
  <c r="G37" i="1"/>
  <c r="P37" i="1" s="1"/>
  <c r="F37" i="1"/>
  <c r="E37" i="1"/>
  <c r="D37" i="1"/>
  <c r="M37" i="1" s="1"/>
  <c r="V37" i="1" s="1"/>
  <c r="G36" i="1"/>
  <c r="P36" i="1" s="1"/>
  <c r="F36" i="1"/>
  <c r="O36" i="1" s="1"/>
  <c r="E36" i="1"/>
  <c r="N36" i="1" s="1"/>
  <c r="W36" i="1" s="1"/>
  <c r="D36" i="1"/>
  <c r="M36" i="1" s="1"/>
  <c r="V36" i="1" s="1"/>
  <c r="G35" i="1"/>
  <c r="P35" i="1" s="1"/>
  <c r="F35" i="1"/>
  <c r="E35" i="1"/>
  <c r="D35" i="1"/>
  <c r="M35" i="1" s="1"/>
  <c r="V35" i="1" s="1"/>
  <c r="F27" i="1"/>
  <c r="F26" i="1"/>
  <c r="O26" i="1" s="1"/>
  <c r="F25" i="1"/>
  <c r="F24" i="1"/>
  <c r="O24" i="1" s="1"/>
  <c r="Y24" i="1" s="1"/>
  <c r="E27" i="1"/>
  <c r="E26" i="1"/>
  <c r="E25" i="1"/>
  <c r="E24" i="1"/>
  <c r="D27" i="1"/>
  <c r="D26" i="1"/>
  <c r="D25" i="1"/>
  <c r="D24" i="1"/>
  <c r="C27" i="1"/>
  <c r="C26" i="1"/>
  <c r="C25" i="1"/>
  <c r="C24" i="1"/>
  <c r="C27" i="7"/>
  <c r="T19" i="7" s="1"/>
  <c r="C27" i="9"/>
  <c r="R16" i="9" s="1"/>
  <c r="C27" i="12"/>
  <c r="Q16" i="12" s="1"/>
  <c r="C27" i="13"/>
  <c r="Q16" i="13" s="1"/>
  <c r="H41" i="1"/>
  <c r="H45" i="1"/>
  <c r="Q45" i="1" s="1"/>
  <c r="H49" i="1"/>
  <c r="H38" i="1"/>
  <c r="H35" i="1"/>
  <c r="Q35" i="1" s="1"/>
  <c r="H37" i="1"/>
  <c r="Q37" i="1" s="1"/>
  <c r="G24" i="1"/>
  <c r="P24" i="1" s="1"/>
  <c r="Z24" i="1" s="1"/>
  <c r="C37" i="1"/>
  <c r="L37" i="1" s="1"/>
  <c r="U37" i="1" s="1"/>
  <c r="C35" i="1"/>
  <c r="L35" i="1" s="1"/>
  <c r="U35" i="1" s="1"/>
  <c r="B26" i="1"/>
  <c r="B25" i="1"/>
  <c r="B27" i="1"/>
  <c r="H50" i="1"/>
  <c r="H48" i="1"/>
  <c r="Q48" i="1" s="1"/>
  <c r="H47" i="1"/>
  <c r="Q47" i="1" s="1"/>
  <c r="H46" i="1"/>
  <c r="H44" i="1"/>
  <c r="Q44" i="1" s="1"/>
  <c r="H43" i="1"/>
  <c r="H42" i="1"/>
  <c r="H40" i="1"/>
  <c r="Q40" i="1" s="1"/>
  <c r="H39" i="1"/>
  <c r="Q39" i="1" s="1"/>
  <c r="H36" i="1"/>
  <c r="Q36" i="1" s="1"/>
  <c r="C50" i="1"/>
  <c r="L50" i="1" s="1"/>
  <c r="U50" i="1" s="1"/>
  <c r="C49" i="1"/>
  <c r="L49" i="1" s="1"/>
  <c r="U49" i="1" s="1"/>
  <c r="C48" i="1"/>
  <c r="L48" i="1" s="1"/>
  <c r="U48" i="1" s="1"/>
  <c r="C47" i="1"/>
  <c r="L47" i="1" s="1"/>
  <c r="U47" i="1" s="1"/>
  <c r="C46" i="1"/>
  <c r="L46" i="1" s="1"/>
  <c r="U46" i="1" s="1"/>
  <c r="C45" i="1"/>
  <c r="L45" i="1" s="1"/>
  <c r="U45" i="1" s="1"/>
  <c r="C44" i="1"/>
  <c r="L44" i="1" s="1"/>
  <c r="U44" i="1" s="1"/>
  <c r="C43" i="1"/>
  <c r="C42" i="1"/>
  <c r="L42" i="1" s="1"/>
  <c r="U42" i="1" s="1"/>
  <c r="C41" i="1"/>
  <c r="C40" i="1"/>
  <c r="L40" i="1" s="1"/>
  <c r="U40" i="1" s="1"/>
  <c r="C39" i="1"/>
  <c r="L39" i="1" s="1"/>
  <c r="U39" i="1" s="1"/>
  <c r="C38" i="1"/>
  <c r="L38" i="1" s="1"/>
  <c r="U38" i="1" s="1"/>
  <c r="C36" i="1"/>
  <c r="G27" i="1"/>
  <c r="P27" i="1" s="1"/>
  <c r="Z27" i="1" s="1"/>
  <c r="W9" i="4" s="1"/>
  <c r="G26" i="1"/>
  <c r="P26" i="1" s="1"/>
  <c r="Z26" i="1" s="1"/>
  <c r="W8" i="4" s="1"/>
  <c r="G25" i="1"/>
  <c r="P25" i="1" s="1"/>
  <c r="Z25" i="1" s="1"/>
  <c r="M50" i="1" l="1"/>
  <c r="V50" i="1" s="1"/>
  <c r="AE50" i="1" s="1"/>
  <c r="M58" i="1"/>
  <c r="V58" i="1" s="1"/>
  <c r="AE58" i="1" s="1"/>
  <c r="G32" i="5" s="1"/>
  <c r="L54" i="1"/>
  <c r="U54" i="1" s="1"/>
  <c r="AD54" i="1" s="1"/>
  <c r="AI43" i="1"/>
  <c r="Z17" i="5" s="1"/>
  <c r="Q43" i="1"/>
  <c r="AI51" i="1"/>
  <c r="W25" i="5" s="1"/>
  <c r="Q51" i="1"/>
  <c r="AI55" i="1"/>
  <c r="Y29" i="5" s="1"/>
  <c r="Q55" i="1"/>
  <c r="AI53" i="1"/>
  <c r="W27" i="5" s="1"/>
  <c r="Q53" i="1"/>
  <c r="AI57" i="1"/>
  <c r="Y31" i="5" s="1"/>
  <c r="Q57" i="1"/>
  <c r="AI49" i="1"/>
  <c r="W23" i="5" s="1"/>
  <c r="Q49" i="1"/>
  <c r="AI41" i="1"/>
  <c r="Z15" i="5" s="1"/>
  <c r="Q41" i="1"/>
  <c r="AH47" i="1"/>
  <c r="S21" i="5" s="1"/>
  <c r="P47" i="1"/>
  <c r="AH49" i="1"/>
  <c r="S23" i="5" s="1"/>
  <c r="P49" i="1"/>
  <c r="AH51" i="1"/>
  <c r="V25" i="5" s="1"/>
  <c r="P51" i="1"/>
  <c r="AH55" i="1"/>
  <c r="T29" i="5" s="1"/>
  <c r="P55" i="1"/>
  <c r="AH53" i="1"/>
  <c r="V27" i="5" s="1"/>
  <c r="P53" i="1"/>
  <c r="AH57" i="1"/>
  <c r="S31" i="5" s="1"/>
  <c r="P57" i="1"/>
  <c r="AG37" i="1"/>
  <c r="O11" i="5" s="1"/>
  <c r="O37" i="1"/>
  <c r="AG40" i="1"/>
  <c r="Q14" i="5" s="1"/>
  <c r="O40" i="1"/>
  <c r="AG45" i="1"/>
  <c r="P19" i="5" s="1"/>
  <c r="O45" i="1"/>
  <c r="L36" i="1"/>
  <c r="U36" i="1" s="1"/>
  <c r="AD36" i="1" s="1"/>
  <c r="L51" i="1"/>
  <c r="U51" i="1" s="1"/>
  <c r="AD51" i="1" s="1"/>
  <c r="L52" i="1"/>
  <c r="U52" i="1" s="1"/>
  <c r="AD52" i="1" s="1"/>
  <c r="L56" i="1"/>
  <c r="U56" i="1" s="1"/>
  <c r="AD56" i="1" s="1"/>
  <c r="M56" i="1"/>
  <c r="V56" i="1" s="1"/>
  <c r="AE56" i="1" s="1"/>
  <c r="M48" i="1"/>
  <c r="V48" i="1" s="1"/>
  <c r="AE48" i="1" s="1"/>
  <c r="L41" i="1"/>
  <c r="U41" i="1" s="1"/>
  <c r="AD41" i="1" s="1"/>
  <c r="C6" i="4"/>
  <c r="B6" i="4"/>
  <c r="M53" i="1"/>
  <c r="V53" i="1" s="1"/>
  <c r="AE53" i="1" s="1"/>
  <c r="N37" i="1"/>
  <c r="W37" i="1" s="1"/>
  <c r="AF37" i="1" s="1"/>
  <c r="N41" i="1"/>
  <c r="W41" i="1" s="1"/>
  <c r="AF41" i="1" s="1"/>
  <c r="AD58" i="1"/>
  <c r="F32" i="5" s="1"/>
  <c r="N39" i="1"/>
  <c r="W39" i="1" s="1"/>
  <c r="AF39" i="1" s="1"/>
  <c r="N43" i="1"/>
  <c r="W43" i="1" s="1"/>
  <c r="AF43" i="1" s="1"/>
  <c r="AG43" i="1"/>
  <c r="O17" i="5" s="1"/>
  <c r="O43" i="1"/>
  <c r="AG39" i="1"/>
  <c r="P13" i="5" s="1"/>
  <c r="O39" i="1"/>
  <c r="AG35" i="1"/>
  <c r="O9" i="5" s="1"/>
  <c r="O35" i="1"/>
  <c r="N35" i="1"/>
  <c r="W35" i="1" s="1"/>
  <c r="AF35" i="1" s="1"/>
  <c r="M39" i="1"/>
  <c r="V39" i="1" s="1"/>
  <c r="AE39" i="1" s="1"/>
  <c r="M43" i="1"/>
  <c r="V43" i="1" s="1"/>
  <c r="AE43" i="1" s="1"/>
  <c r="L43" i="1"/>
  <c r="U43" i="1" s="1"/>
  <c r="AD43" i="1" s="1"/>
  <c r="AI45" i="1"/>
  <c r="W19" i="5" s="1"/>
  <c r="AI39" i="1"/>
  <c r="W13" i="5" s="1"/>
  <c r="AI47" i="1"/>
  <c r="W21" i="5" s="1"/>
  <c r="AI42" i="1"/>
  <c r="W16" i="5" s="1"/>
  <c r="AI40" i="1"/>
  <c r="W14" i="5" s="1"/>
  <c r="AI46" i="1"/>
  <c r="W20" i="5" s="1"/>
  <c r="AI44" i="1"/>
  <c r="W18" i="5" s="1"/>
  <c r="AI50" i="1"/>
  <c r="W24" i="5" s="1"/>
  <c r="AI48" i="1"/>
  <c r="W22" i="5" s="1"/>
  <c r="AI54" i="1"/>
  <c r="W28" i="5" s="1"/>
  <c r="AI52" i="1"/>
  <c r="W26" i="5" s="1"/>
  <c r="AI58" i="1"/>
  <c r="W32" i="5" s="1"/>
  <c r="AI56" i="1"/>
  <c r="W30" i="5" s="1"/>
  <c r="AD35" i="1"/>
  <c r="AI35" i="1"/>
  <c r="W9" i="5" s="1"/>
  <c r="AI36" i="1"/>
  <c r="W10" i="5" s="1"/>
  <c r="AI37" i="1"/>
  <c r="W11" i="5" s="1"/>
  <c r="AI38" i="1"/>
  <c r="W12" i="5" s="1"/>
  <c r="M25" i="1"/>
  <c r="W25" i="1" s="1"/>
  <c r="M27" i="1"/>
  <c r="W27" i="1" s="1"/>
  <c r="M29" i="1"/>
  <c r="W29" i="1" s="1"/>
  <c r="L25" i="1"/>
  <c r="V25" i="1" s="1"/>
  <c r="L27" i="1"/>
  <c r="V27" i="1" s="1"/>
  <c r="N25" i="1"/>
  <c r="X25" i="1" s="1"/>
  <c r="N27" i="1"/>
  <c r="X27" i="1" s="1"/>
  <c r="Y26" i="1"/>
  <c r="S8" i="4" s="1"/>
  <c r="V29" i="1"/>
  <c r="G11" i="4" s="1"/>
  <c r="X29" i="1"/>
  <c r="O11" i="4" s="1"/>
  <c r="M24" i="1"/>
  <c r="W24" i="1" s="1"/>
  <c r="M26" i="1"/>
  <c r="W26" i="1" s="1"/>
  <c r="O25" i="1"/>
  <c r="Y25" i="1" s="1"/>
  <c r="O27" i="1"/>
  <c r="Y27" i="1" s="1"/>
  <c r="O29" i="1"/>
  <c r="Y29" i="1" s="1"/>
  <c r="AD39" i="1"/>
  <c r="AD47" i="1"/>
  <c r="AD55" i="1"/>
  <c r="L24" i="1"/>
  <c r="V24" i="1" s="1"/>
  <c r="L26" i="1"/>
  <c r="V26" i="1" s="1"/>
  <c r="L28" i="1"/>
  <c r="V28" i="1" s="1"/>
  <c r="N24" i="1"/>
  <c r="X24" i="1" s="1"/>
  <c r="N26" i="1"/>
  <c r="X26" i="1" s="1"/>
  <c r="N28" i="1"/>
  <c r="X28" i="1" s="1"/>
  <c r="AH35" i="1"/>
  <c r="AH37" i="1"/>
  <c r="AH39" i="1"/>
  <c r="AH41" i="1"/>
  <c r="AH43" i="1"/>
  <c r="AH45" i="1"/>
  <c r="S25" i="5"/>
  <c r="S27" i="5"/>
  <c r="AH36" i="1"/>
  <c r="AH38" i="1"/>
  <c r="AH40" i="1"/>
  <c r="AH42" i="1"/>
  <c r="AH44" i="1"/>
  <c r="AH46" i="1"/>
  <c r="AH48" i="1"/>
  <c r="AH50" i="1"/>
  <c r="AH52" i="1"/>
  <c r="AH54" i="1"/>
  <c r="AH56" i="1"/>
  <c r="AH58" i="1"/>
  <c r="AG48" i="1"/>
  <c r="AG50" i="1"/>
  <c r="AG53" i="1"/>
  <c r="AG56" i="1"/>
  <c r="AG58" i="1"/>
  <c r="O16" i="5"/>
  <c r="O19" i="5"/>
  <c r="AG36" i="1"/>
  <c r="AG38" i="1"/>
  <c r="AG41" i="1"/>
  <c r="AG44" i="1"/>
  <c r="AG46" i="1"/>
  <c r="AG49" i="1"/>
  <c r="AG52" i="1"/>
  <c r="AG54" i="1"/>
  <c r="AG57" i="1"/>
  <c r="AF45" i="1"/>
  <c r="AF47" i="1"/>
  <c r="AF49" i="1"/>
  <c r="AF51" i="1"/>
  <c r="AF53" i="1"/>
  <c r="AF55" i="1"/>
  <c r="AF57" i="1"/>
  <c r="AF36" i="1"/>
  <c r="AF38" i="1"/>
  <c r="AF42" i="1"/>
  <c r="AF44" i="1"/>
  <c r="AF46" i="1"/>
  <c r="M20" i="5" s="1"/>
  <c r="AF48" i="1"/>
  <c r="AF50" i="1"/>
  <c r="AF52" i="1"/>
  <c r="AF54" i="1"/>
  <c r="AF56" i="1"/>
  <c r="AF58" i="1"/>
  <c r="AE37" i="1"/>
  <c r="AE40" i="1"/>
  <c r="AE42" i="1"/>
  <c r="AE45" i="1"/>
  <c r="AE36" i="1"/>
  <c r="AE38" i="1"/>
  <c r="AE41" i="1"/>
  <c r="AE44" i="1"/>
  <c r="AE46" i="1"/>
  <c r="AE49" i="1"/>
  <c r="AE52" i="1"/>
  <c r="AE54" i="1"/>
  <c r="AE57" i="1"/>
  <c r="AD40" i="1"/>
  <c r="AD42" i="1"/>
  <c r="AD44" i="1"/>
  <c r="AD46" i="1"/>
  <c r="AD48" i="1"/>
  <c r="AD50" i="1"/>
  <c r="AD37" i="1"/>
  <c r="AD45" i="1"/>
  <c r="AD49" i="1"/>
  <c r="AD53" i="1"/>
  <c r="AD57" i="1"/>
  <c r="AE35" i="1"/>
  <c r="AG47" i="1"/>
  <c r="AG51" i="1"/>
  <c r="AG55" i="1"/>
  <c r="O13" i="5"/>
  <c r="AE47" i="1"/>
  <c r="AE51" i="1"/>
  <c r="AE55" i="1"/>
  <c r="K25" i="1"/>
  <c r="U25" i="1" s="1"/>
  <c r="K27" i="1"/>
  <c r="U27" i="1" s="1"/>
  <c r="K29" i="1"/>
  <c r="U29" i="1" s="1"/>
  <c r="K26" i="1"/>
  <c r="U26" i="1" s="1"/>
  <c r="K28" i="1"/>
  <c r="U28" i="1" s="1"/>
  <c r="W7" i="4"/>
  <c r="AE29" i="12"/>
  <c r="AA31" i="12"/>
  <c r="AC32" i="12"/>
  <c r="AD33" i="12"/>
  <c r="AD29" i="12"/>
  <c r="Z31" i="12"/>
  <c r="AB32" i="12"/>
  <c r="AC33" i="12"/>
  <c r="AA29" i="12"/>
  <c r="AC30" i="12"/>
  <c r="AE31" i="12"/>
  <c r="Z33" i="12"/>
  <c r="AB34" i="12"/>
  <c r="Z29" i="12"/>
  <c r="AB30" i="12"/>
  <c r="AD31" i="12"/>
  <c r="Y33" i="12"/>
  <c r="AA34" i="12"/>
  <c r="AC29" i="12"/>
  <c r="AA30" i="12"/>
  <c r="AE30" i="12"/>
  <c r="AC31" i="12"/>
  <c r="AA32" i="12"/>
  <c r="AE32" i="12"/>
  <c r="AB33" i="12"/>
  <c r="Z34" i="12"/>
  <c r="AD34" i="12"/>
  <c r="AB29" i="12"/>
  <c r="Z30" i="12"/>
  <c r="AD30" i="12"/>
  <c r="AB31" i="12"/>
  <c r="Z32" i="12"/>
  <c r="AD32" i="12"/>
  <c r="AA33" i="12"/>
  <c r="Y34" i="12"/>
  <c r="AC29" i="7"/>
  <c r="AA30" i="7"/>
  <c r="AE30" i="7"/>
  <c r="AC31" i="7"/>
  <c r="AA32" i="7"/>
  <c r="AE32" i="7"/>
  <c r="AC33" i="7"/>
  <c r="Z34" i="7"/>
  <c r="AD34" i="7"/>
  <c r="AB29" i="7"/>
  <c r="Z30" i="7"/>
  <c r="AD30" i="7"/>
  <c r="AB31" i="7"/>
  <c r="Z32" i="7"/>
  <c r="AD32" i="7"/>
  <c r="AB33" i="7"/>
  <c r="Y34" i="7"/>
  <c r="AC34" i="7"/>
  <c r="AA29" i="7"/>
  <c r="AE29" i="7"/>
  <c r="AC30" i="7"/>
  <c r="AA31" i="7"/>
  <c r="AE31" i="7"/>
  <c r="AC32" i="7"/>
  <c r="AA33" i="7"/>
  <c r="AE33" i="7"/>
  <c r="AB34" i="7"/>
  <c r="Z29" i="7"/>
  <c r="AD29" i="7"/>
  <c r="AB30" i="7"/>
  <c r="Z31" i="7"/>
  <c r="AD31" i="7"/>
  <c r="AB32" i="7"/>
  <c r="Z33" i="7"/>
  <c r="AD33" i="7"/>
  <c r="AC29" i="9"/>
  <c r="AB29" i="9"/>
  <c r="AA29" i="9"/>
  <c r="AE29" i="9"/>
  <c r="Z29" i="9"/>
  <c r="AD29" i="9"/>
  <c r="AH33" i="13"/>
  <c r="AC29" i="13"/>
  <c r="AB33" i="13"/>
  <c r="Z34" i="13"/>
  <c r="AD34" i="13"/>
  <c r="AB29" i="13"/>
  <c r="AA33" i="13"/>
  <c r="Y34" i="13"/>
  <c r="AC34" i="13"/>
  <c r="AA29" i="13"/>
  <c r="AE29" i="13"/>
  <c r="Z33" i="13"/>
  <c r="AD33" i="13"/>
  <c r="AB34" i="13"/>
  <c r="Z29" i="13"/>
  <c r="AD29" i="13"/>
  <c r="Y33" i="13"/>
  <c r="AC33" i="13"/>
  <c r="S6" i="4"/>
  <c r="AG32" i="7"/>
  <c r="AK32" i="7"/>
  <c r="AH33" i="7"/>
  <c r="AF32" i="7"/>
  <c r="AJ32" i="7"/>
  <c r="AG33" i="7"/>
  <c r="AK33" i="7"/>
  <c r="AI32" i="7"/>
  <c r="AF33" i="7"/>
  <c r="AJ33" i="7"/>
  <c r="AH32" i="7"/>
  <c r="AG32" i="12"/>
  <c r="AK32" i="12"/>
  <c r="AG33" i="12"/>
  <c r="AK33" i="12"/>
  <c r="AF32" i="12"/>
  <c r="AJ32" i="12"/>
  <c r="AF33" i="12"/>
  <c r="AJ33" i="12"/>
  <c r="AI32" i="12"/>
  <c r="AE33" i="12"/>
  <c r="AI33" i="12"/>
  <c r="AH32" i="12"/>
  <c r="AG33" i="13"/>
  <c r="AK33" i="13"/>
  <c r="AF33" i="13"/>
  <c r="AJ33" i="13"/>
  <c r="AE33" i="13"/>
  <c r="R18" i="7"/>
  <c r="Q16" i="5"/>
  <c r="U27" i="5"/>
  <c r="Y27" i="5"/>
  <c r="M14" i="5"/>
  <c r="Q19" i="5"/>
  <c r="U21" i="5"/>
  <c r="Y24" i="5"/>
  <c r="N14" i="5"/>
  <c r="R16" i="5"/>
  <c r="R19" i="5"/>
  <c r="V21" i="5"/>
  <c r="Z12" i="5"/>
  <c r="Z21" i="5"/>
  <c r="L14" i="5"/>
  <c r="P11" i="5"/>
  <c r="P16" i="5"/>
  <c r="T21" i="5"/>
  <c r="T25" i="5"/>
  <c r="X12" i="5"/>
  <c r="X13" i="5"/>
  <c r="X25" i="5"/>
  <c r="X27" i="5"/>
  <c r="W6" i="4"/>
  <c r="D6" i="4"/>
  <c r="E6" i="4"/>
  <c r="F11" i="4"/>
  <c r="J10" i="4"/>
  <c r="R6" i="4"/>
  <c r="R10" i="4"/>
  <c r="V6" i="4"/>
  <c r="V7" i="4"/>
  <c r="V8" i="4"/>
  <c r="V9" i="4"/>
  <c r="V10" i="4"/>
  <c r="V11" i="4"/>
  <c r="M10" i="4"/>
  <c r="U6" i="4"/>
  <c r="U10" i="4"/>
  <c r="Y6" i="4"/>
  <c r="Y7" i="4"/>
  <c r="Y8" i="4"/>
  <c r="Y9" i="4"/>
  <c r="Y10" i="4"/>
  <c r="Y11" i="4"/>
  <c r="H11" i="4"/>
  <c r="L10" i="4"/>
  <c r="T6" i="4"/>
  <c r="T10" i="4"/>
  <c r="X6" i="4"/>
  <c r="X7" i="4"/>
  <c r="X8" i="4"/>
  <c r="X9" i="4"/>
  <c r="X10" i="4"/>
  <c r="X11" i="4"/>
  <c r="Q20" i="7"/>
  <c r="Q19" i="7"/>
  <c r="R20" i="7"/>
  <c r="R19" i="7"/>
  <c r="S20" i="7"/>
  <c r="S19" i="7"/>
  <c r="T20" i="7"/>
  <c r="Q19" i="9"/>
  <c r="Q20" i="9"/>
  <c r="R20" i="9"/>
  <c r="R19" i="9"/>
  <c r="S20" i="9"/>
  <c r="S19" i="9"/>
  <c r="T20" i="9"/>
  <c r="T19" i="9"/>
  <c r="S16" i="12"/>
  <c r="P21" i="12"/>
  <c r="P20" i="12"/>
  <c r="P19" i="12"/>
  <c r="Q21" i="12"/>
  <c r="Q20" i="12"/>
  <c r="Q19" i="12"/>
  <c r="R21" i="12"/>
  <c r="R20" i="12"/>
  <c r="R19" i="12"/>
  <c r="S21" i="12"/>
  <c r="S20" i="12"/>
  <c r="S19" i="12"/>
  <c r="R17" i="9"/>
  <c r="S18" i="9"/>
  <c r="Q17" i="9"/>
  <c r="R21" i="9"/>
  <c r="T17" i="9"/>
  <c r="S16" i="9"/>
  <c r="R15" i="9"/>
  <c r="Q18" i="9"/>
  <c r="S21" i="9"/>
  <c r="R18" i="9"/>
  <c r="T16" i="9"/>
  <c r="S15" i="9"/>
  <c r="Q21" i="9"/>
  <c r="T21" i="9"/>
  <c r="T15" i="9"/>
  <c r="Q15" i="9"/>
  <c r="Q16" i="9"/>
  <c r="T18" i="9"/>
  <c r="S17" i="9"/>
  <c r="P18" i="12"/>
  <c r="R15" i="12"/>
  <c r="Q18" i="12"/>
  <c r="P17" i="12"/>
  <c r="S17" i="12"/>
  <c r="R16" i="12"/>
  <c r="Q15" i="12"/>
  <c r="R18" i="12"/>
  <c r="Q17" i="12"/>
  <c r="S15" i="12"/>
  <c r="P15" i="12"/>
  <c r="P16" i="12"/>
  <c r="S18" i="12"/>
  <c r="R17" i="12"/>
  <c r="R19" i="13"/>
  <c r="R20" i="13"/>
  <c r="R21" i="13"/>
  <c r="R18" i="13"/>
  <c r="P18" i="13"/>
  <c r="P21" i="13"/>
  <c r="P20" i="13"/>
  <c r="P19" i="13"/>
  <c r="Q18" i="13"/>
  <c r="Q21" i="13"/>
  <c r="Q20" i="13"/>
  <c r="Q19" i="13"/>
  <c r="S18" i="13"/>
  <c r="S21" i="13"/>
  <c r="S20" i="13"/>
  <c r="S19" i="13"/>
  <c r="P17" i="13"/>
  <c r="S17" i="13"/>
  <c r="R16" i="13"/>
  <c r="Q15" i="13"/>
  <c r="S16" i="13"/>
  <c r="R15" i="13"/>
  <c r="Q17" i="13"/>
  <c r="S15" i="13"/>
  <c r="P15" i="13"/>
  <c r="P16" i="13"/>
  <c r="R17" i="13"/>
  <c r="T14" i="7"/>
  <c r="Q15" i="7"/>
  <c r="T17" i="7"/>
  <c r="S16" i="7"/>
  <c r="Q16" i="7"/>
  <c r="S17" i="7"/>
  <c r="T18" i="7"/>
  <c r="S14" i="7"/>
  <c r="T15" i="7"/>
  <c r="Q17" i="7"/>
  <c r="S18" i="7"/>
  <c r="Q14" i="7"/>
  <c r="S15" i="7"/>
  <c r="T16" i="7"/>
  <c r="Q18" i="7"/>
  <c r="R14" i="7"/>
  <c r="R15" i="7"/>
  <c r="R16" i="7"/>
  <c r="R17" i="7"/>
  <c r="B20" i="1"/>
  <c r="C20" i="1"/>
  <c r="D20" i="1"/>
  <c r="E20" i="1"/>
  <c r="F20" i="1"/>
  <c r="G20" i="1"/>
  <c r="Y30" i="5" l="1"/>
  <c r="X10" i="5"/>
  <c r="X21" i="5"/>
  <c r="T27" i="5"/>
  <c r="Y12" i="5"/>
  <c r="R11" i="5"/>
  <c r="Y25" i="5"/>
  <c r="I11" i="4"/>
  <c r="X23" i="5"/>
  <c r="Y13" i="5"/>
  <c r="Q11" i="5"/>
  <c r="X19" i="5"/>
  <c r="Y22" i="5"/>
  <c r="Z19" i="5"/>
  <c r="Y14" i="5"/>
  <c r="Y10" i="5"/>
  <c r="V23" i="5"/>
  <c r="R14" i="5"/>
  <c r="D32" i="5"/>
  <c r="O14" i="5"/>
  <c r="X30" i="5"/>
  <c r="X22" i="5"/>
  <c r="Z32" i="5"/>
  <c r="V31" i="5"/>
  <c r="Q13" i="5"/>
  <c r="Y15" i="5"/>
  <c r="W31" i="5"/>
  <c r="X31" i="5"/>
  <c r="V29" i="5"/>
  <c r="U31" i="5"/>
  <c r="W29" i="5"/>
  <c r="X15" i="5"/>
  <c r="T31" i="5"/>
  <c r="T23" i="5"/>
  <c r="P14" i="5"/>
  <c r="U23" i="5"/>
  <c r="W15" i="5"/>
  <c r="U29" i="5"/>
  <c r="S29" i="5"/>
  <c r="X29" i="5"/>
  <c r="C32" i="5"/>
  <c r="E32" i="5"/>
  <c r="Z20" i="5"/>
  <c r="Y16" i="5"/>
  <c r="Z24" i="5"/>
  <c r="Z16" i="5"/>
  <c r="F28" i="5"/>
  <c r="C28" i="5"/>
  <c r="D28" i="5"/>
  <c r="E28" i="5"/>
  <c r="G24" i="5"/>
  <c r="I24" i="5"/>
  <c r="H24" i="5"/>
  <c r="J24" i="5"/>
  <c r="Z28" i="5"/>
  <c r="Y19" i="5"/>
  <c r="X18" i="5"/>
  <c r="Y26" i="5"/>
  <c r="Z30" i="5"/>
  <c r="Z22" i="5"/>
  <c r="Z18" i="5"/>
  <c r="Z10" i="5"/>
  <c r="X26" i="5"/>
  <c r="X14" i="5"/>
  <c r="Z26" i="5"/>
  <c r="Z14" i="5"/>
  <c r="Y18" i="5"/>
  <c r="R13" i="5"/>
  <c r="P17" i="5"/>
  <c r="Y21" i="5"/>
  <c r="J32" i="5"/>
  <c r="H32" i="5"/>
  <c r="X17" i="5"/>
  <c r="Y17" i="5"/>
  <c r="W17" i="5"/>
  <c r="X32" i="5"/>
  <c r="X28" i="5"/>
  <c r="X24" i="5"/>
  <c r="X20" i="5"/>
  <c r="X16" i="5"/>
  <c r="X9" i="5"/>
  <c r="Z31" i="5"/>
  <c r="Z29" i="5"/>
  <c r="Z27" i="5"/>
  <c r="Z25" i="5"/>
  <c r="Z23" i="5"/>
  <c r="Z13" i="5"/>
  <c r="Z11" i="5"/>
  <c r="Z9" i="5"/>
  <c r="Y23" i="5"/>
  <c r="Y20" i="5"/>
  <c r="P9" i="5"/>
  <c r="F10" i="5"/>
  <c r="D10" i="5"/>
  <c r="C10" i="5"/>
  <c r="E10" i="5"/>
  <c r="C15" i="5"/>
  <c r="D15" i="5"/>
  <c r="E15" i="5"/>
  <c r="E26" i="5"/>
  <c r="F26" i="5"/>
  <c r="C26" i="5"/>
  <c r="F30" i="5"/>
  <c r="D30" i="5"/>
  <c r="C30" i="5"/>
  <c r="E30" i="5"/>
  <c r="K9" i="5"/>
  <c r="N9" i="5"/>
  <c r="L9" i="5"/>
  <c r="M9" i="5"/>
  <c r="L13" i="5"/>
  <c r="K13" i="5"/>
  <c r="N13" i="5"/>
  <c r="M13" i="5"/>
  <c r="K17" i="5"/>
  <c r="M17" i="5"/>
  <c r="N17" i="5"/>
  <c r="L17" i="5"/>
  <c r="F25" i="5"/>
  <c r="D25" i="5"/>
  <c r="C25" i="5"/>
  <c r="E25" i="5"/>
  <c r="J22" i="5"/>
  <c r="G22" i="5"/>
  <c r="H22" i="5"/>
  <c r="I22" i="5"/>
  <c r="J30" i="5"/>
  <c r="G30" i="5"/>
  <c r="H30" i="5"/>
  <c r="I30" i="5"/>
  <c r="G27" i="5"/>
  <c r="I27" i="5"/>
  <c r="J27" i="5"/>
  <c r="H27" i="5"/>
  <c r="K15" i="5"/>
  <c r="M15" i="5"/>
  <c r="N15" i="5"/>
  <c r="K11" i="5"/>
  <c r="L11" i="5"/>
  <c r="J17" i="5"/>
  <c r="I17" i="5"/>
  <c r="G17" i="5"/>
  <c r="F17" i="5"/>
  <c r="E17" i="5"/>
  <c r="D17" i="5"/>
  <c r="C17" i="5"/>
  <c r="J13" i="5"/>
  <c r="G13" i="5"/>
  <c r="H13" i="5"/>
  <c r="I13" i="5"/>
  <c r="Y11" i="5"/>
  <c r="Y28" i="5"/>
  <c r="X11" i="5"/>
  <c r="Y32" i="5"/>
  <c r="Y9" i="5"/>
  <c r="C9" i="5"/>
  <c r="E9" i="5"/>
  <c r="AD38" i="1"/>
  <c r="K19" i="5"/>
  <c r="N19" i="5"/>
  <c r="M19" i="5"/>
  <c r="L19" i="5"/>
  <c r="M11" i="5"/>
  <c r="L15" i="5"/>
  <c r="N11" i="5"/>
  <c r="T8" i="4"/>
  <c r="P11" i="4"/>
  <c r="U8" i="4"/>
  <c r="Q11" i="4"/>
  <c r="R8" i="4"/>
  <c r="N11" i="4"/>
  <c r="F20" i="5"/>
  <c r="C20" i="5"/>
  <c r="E20" i="5"/>
  <c r="D20" i="5"/>
  <c r="K30" i="5"/>
  <c r="N30" i="5"/>
  <c r="L30" i="5"/>
  <c r="M30" i="5"/>
  <c r="O32" i="5"/>
  <c r="Q32" i="5"/>
  <c r="R32" i="5"/>
  <c r="P32" i="5"/>
  <c r="O27" i="5"/>
  <c r="Q27" i="5"/>
  <c r="R27" i="5"/>
  <c r="P27" i="5"/>
  <c r="O22" i="5"/>
  <c r="R22" i="5"/>
  <c r="P22" i="5"/>
  <c r="Q22" i="5"/>
  <c r="O8" i="4"/>
  <c r="N8" i="4"/>
  <c r="Q8" i="4"/>
  <c r="P8" i="4"/>
  <c r="G10" i="4"/>
  <c r="F10" i="4"/>
  <c r="I10" i="4"/>
  <c r="H10" i="4"/>
  <c r="F6" i="4"/>
  <c r="I6" i="4"/>
  <c r="H6" i="4"/>
  <c r="G6" i="4"/>
  <c r="F21" i="5"/>
  <c r="D21" i="5"/>
  <c r="C21" i="5"/>
  <c r="E21" i="5"/>
  <c r="S11" i="4"/>
  <c r="T11" i="4"/>
  <c r="R11" i="4"/>
  <c r="U11" i="4"/>
  <c r="T7" i="4"/>
  <c r="S7" i="4"/>
  <c r="R7" i="4"/>
  <c r="U7" i="4"/>
  <c r="J6" i="4"/>
  <c r="M6" i="4"/>
  <c r="L6" i="4"/>
  <c r="K6" i="4"/>
  <c r="O7" i="4"/>
  <c r="Q7" i="4"/>
  <c r="N7" i="4"/>
  <c r="P7" i="4"/>
  <c r="G7" i="4"/>
  <c r="H7" i="4"/>
  <c r="F7" i="4"/>
  <c r="I7" i="4"/>
  <c r="K9" i="4"/>
  <c r="M9" i="4"/>
  <c r="J9" i="4"/>
  <c r="L9" i="4"/>
  <c r="F24" i="5"/>
  <c r="D24" i="5"/>
  <c r="C24" i="5"/>
  <c r="E24" i="5"/>
  <c r="F16" i="5"/>
  <c r="C16" i="5"/>
  <c r="D16" i="5"/>
  <c r="E16" i="5"/>
  <c r="K27" i="5"/>
  <c r="N27" i="5"/>
  <c r="L27" i="5"/>
  <c r="M27" i="5"/>
  <c r="S28" i="5"/>
  <c r="T28" i="5"/>
  <c r="U28" i="5"/>
  <c r="S19" i="5"/>
  <c r="U19" i="5"/>
  <c r="V19" i="5"/>
  <c r="T19" i="5"/>
  <c r="S15" i="5"/>
  <c r="U15" i="5"/>
  <c r="V15" i="5"/>
  <c r="T15" i="5"/>
  <c r="S11" i="5"/>
  <c r="U11" i="5"/>
  <c r="V11" i="5"/>
  <c r="T11" i="5"/>
  <c r="O10" i="4"/>
  <c r="N10" i="4"/>
  <c r="Q10" i="4"/>
  <c r="P10" i="4"/>
  <c r="N6" i="4"/>
  <c r="Q6" i="4"/>
  <c r="P6" i="4"/>
  <c r="O6" i="4"/>
  <c r="G8" i="4"/>
  <c r="F8" i="4"/>
  <c r="I8" i="4"/>
  <c r="H8" i="4"/>
  <c r="F29" i="5"/>
  <c r="C29" i="5"/>
  <c r="E29" i="5"/>
  <c r="D29" i="5"/>
  <c r="F13" i="5"/>
  <c r="D13" i="5"/>
  <c r="E13" i="5"/>
  <c r="C13" i="5"/>
  <c r="S9" i="4"/>
  <c r="T9" i="4"/>
  <c r="R9" i="4"/>
  <c r="U9" i="4"/>
  <c r="K8" i="4"/>
  <c r="J8" i="4"/>
  <c r="M8" i="4"/>
  <c r="L8" i="4"/>
  <c r="O9" i="4"/>
  <c r="Q9" i="4"/>
  <c r="N9" i="4"/>
  <c r="P9" i="4"/>
  <c r="G9" i="4"/>
  <c r="H9" i="4"/>
  <c r="F9" i="4"/>
  <c r="I9" i="4"/>
  <c r="K11" i="4"/>
  <c r="M11" i="4"/>
  <c r="J11" i="4"/>
  <c r="L11" i="4"/>
  <c r="K7" i="4"/>
  <c r="M7" i="4"/>
  <c r="J7" i="4"/>
  <c r="L7" i="4"/>
  <c r="S32" i="5"/>
  <c r="T32" i="5"/>
  <c r="U32" i="5"/>
  <c r="V32" i="5"/>
  <c r="S24" i="5"/>
  <c r="U24" i="5"/>
  <c r="V24" i="5"/>
  <c r="T24" i="5"/>
  <c r="S20" i="5"/>
  <c r="U20" i="5"/>
  <c r="V20" i="5"/>
  <c r="T20" i="5"/>
  <c r="S16" i="5"/>
  <c r="U16" i="5"/>
  <c r="V16" i="5"/>
  <c r="T16" i="5"/>
  <c r="S12" i="5"/>
  <c r="U12" i="5"/>
  <c r="V12" i="5"/>
  <c r="T12" i="5"/>
  <c r="S17" i="5"/>
  <c r="U17" i="5"/>
  <c r="V17" i="5"/>
  <c r="T17" i="5"/>
  <c r="S13" i="5"/>
  <c r="T13" i="5"/>
  <c r="U13" i="5"/>
  <c r="V13" i="5"/>
  <c r="S9" i="5"/>
  <c r="V9" i="5"/>
  <c r="U9" i="5"/>
  <c r="T9" i="5"/>
  <c r="S30" i="5"/>
  <c r="T30" i="5"/>
  <c r="V30" i="5"/>
  <c r="U30" i="5"/>
  <c r="S26" i="5"/>
  <c r="U26" i="5"/>
  <c r="V26" i="5"/>
  <c r="T26" i="5"/>
  <c r="S22" i="5"/>
  <c r="U22" i="5"/>
  <c r="V22" i="5"/>
  <c r="T22" i="5"/>
  <c r="S18" i="5"/>
  <c r="U18" i="5"/>
  <c r="V18" i="5"/>
  <c r="T18" i="5"/>
  <c r="S14" i="5"/>
  <c r="U14" i="5"/>
  <c r="V14" i="5"/>
  <c r="T14" i="5"/>
  <c r="S10" i="5"/>
  <c r="U10" i="5"/>
  <c r="V10" i="5"/>
  <c r="T10" i="5"/>
  <c r="V28" i="5"/>
  <c r="U25" i="5"/>
  <c r="O28" i="5"/>
  <c r="Q28" i="5"/>
  <c r="R28" i="5"/>
  <c r="P28" i="5"/>
  <c r="O23" i="5"/>
  <c r="R23" i="5"/>
  <c r="Q23" i="5"/>
  <c r="P23" i="5"/>
  <c r="O18" i="5"/>
  <c r="Q18" i="5"/>
  <c r="R18" i="5"/>
  <c r="P18" i="5"/>
  <c r="O12" i="5"/>
  <c r="Q12" i="5"/>
  <c r="R12" i="5"/>
  <c r="P12" i="5"/>
  <c r="O29" i="5"/>
  <c r="Q29" i="5"/>
  <c r="R29" i="5"/>
  <c r="P29" i="5"/>
  <c r="O21" i="5"/>
  <c r="R21" i="5"/>
  <c r="Q21" i="5"/>
  <c r="P21" i="5"/>
  <c r="O31" i="5"/>
  <c r="Q31" i="5"/>
  <c r="R31" i="5"/>
  <c r="P31" i="5"/>
  <c r="O26" i="5"/>
  <c r="Q26" i="5"/>
  <c r="R26" i="5"/>
  <c r="P26" i="5"/>
  <c r="O20" i="5"/>
  <c r="Q20" i="5"/>
  <c r="R20" i="5"/>
  <c r="P20" i="5"/>
  <c r="O15" i="5"/>
  <c r="P15" i="5"/>
  <c r="Q15" i="5"/>
  <c r="R15" i="5"/>
  <c r="O10" i="5"/>
  <c r="Q10" i="5"/>
  <c r="R10" i="5"/>
  <c r="P10" i="5"/>
  <c r="O30" i="5"/>
  <c r="R30" i="5"/>
  <c r="Q30" i="5"/>
  <c r="P30" i="5"/>
  <c r="O24" i="5"/>
  <c r="Q24" i="5"/>
  <c r="R24" i="5"/>
  <c r="P24" i="5"/>
  <c r="K32" i="5"/>
  <c r="M32" i="5"/>
  <c r="L32" i="5"/>
  <c r="N32" i="5"/>
  <c r="K28" i="5"/>
  <c r="N28" i="5"/>
  <c r="M28" i="5"/>
  <c r="L28" i="5"/>
  <c r="K24" i="5"/>
  <c r="M24" i="5"/>
  <c r="N24" i="5"/>
  <c r="L24" i="5"/>
  <c r="K20" i="5"/>
  <c r="N20" i="5"/>
  <c r="L20" i="5"/>
  <c r="K16" i="5"/>
  <c r="N16" i="5"/>
  <c r="M16" i="5"/>
  <c r="L16" i="5"/>
  <c r="K10" i="5"/>
  <c r="M10" i="5"/>
  <c r="N10" i="5"/>
  <c r="L10" i="5"/>
  <c r="K31" i="5"/>
  <c r="N31" i="5"/>
  <c r="M31" i="5"/>
  <c r="L31" i="5"/>
  <c r="K23" i="5"/>
  <c r="L23" i="5"/>
  <c r="M23" i="5"/>
  <c r="N23" i="5"/>
  <c r="K26" i="5"/>
  <c r="M26" i="5"/>
  <c r="N26" i="5"/>
  <c r="L26" i="5"/>
  <c r="K22" i="5"/>
  <c r="N22" i="5"/>
  <c r="M22" i="5"/>
  <c r="L22" i="5"/>
  <c r="K18" i="5"/>
  <c r="N18" i="5"/>
  <c r="M18" i="5"/>
  <c r="L18" i="5"/>
  <c r="K12" i="5"/>
  <c r="N12" i="5"/>
  <c r="M12" i="5"/>
  <c r="L12" i="5"/>
  <c r="K29" i="5"/>
  <c r="N29" i="5"/>
  <c r="M29" i="5"/>
  <c r="L29" i="5"/>
  <c r="K25" i="5"/>
  <c r="M25" i="5"/>
  <c r="L25" i="5"/>
  <c r="N25" i="5"/>
  <c r="K21" i="5"/>
  <c r="L21" i="5"/>
  <c r="N21" i="5"/>
  <c r="M21" i="5"/>
  <c r="J29" i="5"/>
  <c r="H29" i="5"/>
  <c r="G29" i="5"/>
  <c r="I29" i="5"/>
  <c r="J31" i="5"/>
  <c r="G31" i="5"/>
  <c r="H31" i="5"/>
  <c r="I31" i="5"/>
  <c r="J26" i="5"/>
  <c r="H26" i="5"/>
  <c r="G26" i="5"/>
  <c r="I26" i="5"/>
  <c r="J20" i="5"/>
  <c r="I20" i="5"/>
  <c r="H20" i="5"/>
  <c r="G20" i="5"/>
  <c r="J15" i="5"/>
  <c r="H15" i="5"/>
  <c r="G15" i="5"/>
  <c r="I15" i="5"/>
  <c r="J10" i="5"/>
  <c r="H10" i="5"/>
  <c r="I10" i="5"/>
  <c r="G10" i="5"/>
  <c r="J19" i="5"/>
  <c r="H19" i="5"/>
  <c r="G19" i="5"/>
  <c r="I19" i="5"/>
  <c r="J14" i="5"/>
  <c r="I14" i="5"/>
  <c r="H14" i="5"/>
  <c r="G14" i="5"/>
  <c r="I28" i="5"/>
  <c r="H28" i="5"/>
  <c r="J28" i="5"/>
  <c r="G28" i="5"/>
  <c r="J23" i="5"/>
  <c r="I23" i="5"/>
  <c r="H23" i="5"/>
  <c r="G23" i="5"/>
  <c r="J18" i="5"/>
  <c r="I18" i="5"/>
  <c r="H18" i="5"/>
  <c r="G18" i="5"/>
  <c r="J12" i="5"/>
  <c r="I12" i="5"/>
  <c r="G12" i="5"/>
  <c r="H12" i="5"/>
  <c r="J16" i="5"/>
  <c r="I16" i="5"/>
  <c r="H16" i="5"/>
  <c r="G16" i="5"/>
  <c r="J11" i="5"/>
  <c r="H11" i="5"/>
  <c r="G11" i="5"/>
  <c r="I11" i="5"/>
  <c r="I32" i="5"/>
  <c r="F27" i="5"/>
  <c r="D27" i="5"/>
  <c r="E27" i="5"/>
  <c r="C27" i="5"/>
  <c r="F19" i="5"/>
  <c r="D19" i="5"/>
  <c r="C19" i="5"/>
  <c r="E19" i="5"/>
  <c r="F22" i="5"/>
  <c r="C22" i="5"/>
  <c r="D22" i="5"/>
  <c r="E22" i="5"/>
  <c r="F18" i="5"/>
  <c r="E18" i="5"/>
  <c r="D18" i="5"/>
  <c r="C18" i="5"/>
  <c r="F14" i="5"/>
  <c r="D14" i="5"/>
  <c r="C14" i="5"/>
  <c r="E14" i="5"/>
  <c r="F31" i="5"/>
  <c r="E31" i="5"/>
  <c r="D31" i="5"/>
  <c r="C31" i="5"/>
  <c r="F23" i="5"/>
  <c r="D23" i="5"/>
  <c r="C23" i="5"/>
  <c r="E23" i="5"/>
  <c r="F11" i="5"/>
  <c r="D11" i="5"/>
  <c r="C11" i="5"/>
  <c r="E11" i="5"/>
  <c r="D26" i="5"/>
  <c r="J21" i="5"/>
  <c r="H21" i="5"/>
  <c r="G21" i="5"/>
  <c r="I21" i="5"/>
  <c r="J9" i="5"/>
  <c r="H9" i="5"/>
  <c r="G9" i="5"/>
  <c r="I9" i="5"/>
  <c r="O25" i="5"/>
  <c r="P25" i="5"/>
  <c r="Q25" i="5"/>
  <c r="R25" i="5"/>
  <c r="R17" i="5"/>
  <c r="R9" i="5"/>
  <c r="Q17" i="5"/>
  <c r="Q9" i="5"/>
  <c r="J25" i="5"/>
  <c r="H25" i="5"/>
  <c r="I25" i="5"/>
  <c r="G25" i="5"/>
  <c r="H17" i="5"/>
  <c r="C8" i="4"/>
  <c r="AA8" i="4" s="1"/>
  <c r="B8" i="4"/>
  <c r="D8" i="4"/>
  <c r="E8" i="4"/>
  <c r="C9" i="4"/>
  <c r="B9" i="4"/>
  <c r="E9" i="4"/>
  <c r="D9" i="4"/>
  <c r="C10" i="4"/>
  <c r="D10" i="4"/>
  <c r="B10" i="4"/>
  <c r="Z10" i="4" s="1"/>
  <c r="E10" i="4"/>
  <c r="C11" i="4"/>
  <c r="AA11" i="4" s="1"/>
  <c r="E11" i="4"/>
  <c r="B11" i="4"/>
  <c r="Z11" i="4" s="1"/>
  <c r="D11" i="4"/>
  <c r="C7" i="4"/>
  <c r="E7" i="4"/>
  <c r="B7" i="4"/>
  <c r="D7" i="4"/>
  <c r="F9" i="5"/>
  <c r="D9" i="5"/>
  <c r="F15" i="5"/>
  <c r="AC6" i="4" l="1"/>
  <c r="AA6" i="4"/>
  <c r="AB9" i="4"/>
  <c r="AB10" i="4"/>
  <c r="AD15" i="5"/>
  <c r="AD32" i="5"/>
  <c r="AA17" i="5"/>
  <c r="AC8" i="4"/>
  <c r="AD17" i="5"/>
  <c r="Z6" i="4"/>
  <c r="Z7" i="4"/>
  <c r="AA7" i="4"/>
  <c r="AA10" i="4"/>
  <c r="AC9" i="4"/>
  <c r="AA9" i="4"/>
  <c r="AB8" i="4"/>
  <c r="AB25" i="5"/>
  <c r="AB26" i="5"/>
  <c r="AD23" i="5"/>
  <c r="AB31" i="5"/>
  <c r="AB18" i="5"/>
  <c r="AB22" i="5"/>
  <c r="AA19" i="5"/>
  <c r="AD19" i="5"/>
  <c r="AD27" i="5"/>
  <c r="AB28" i="5"/>
  <c r="AB15" i="5"/>
  <c r="AC26" i="5"/>
  <c r="AA15" i="5"/>
  <c r="AA26" i="5"/>
  <c r="AD26" i="5"/>
  <c r="AD10" i="5"/>
  <c r="AA11" i="5"/>
  <c r="AD11" i="5"/>
  <c r="AB10" i="5"/>
  <c r="F12" i="5"/>
  <c r="AD12" i="5" s="1"/>
  <c r="C12" i="5"/>
  <c r="AA12" i="5" s="1"/>
  <c r="AA23" i="5"/>
  <c r="AD31" i="5"/>
  <c r="AC27" i="5"/>
  <c r="AA28" i="5"/>
  <c r="AC15" i="5"/>
  <c r="AC9" i="5"/>
  <c r="AB9" i="5"/>
  <c r="AA25" i="5"/>
  <c r="AA9" i="5"/>
  <c r="AB17" i="5"/>
  <c r="AC17" i="5"/>
  <c r="AA31" i="5"/>
  <c r="AB14" i="5"/>
  <c r="AC22" i="5"/>
  <c r="AB27" i="5"/>
  <c r="AC32" i="5"/>
  <c r="AD28" i="5"/>
  <c r="AB32" i="5"/>
  <c r="AC11" i="5"/>
  <c r="AB11" i="5"/>
  <c r="AC23" i="5"/>
  <c r="AC14" i="5"/>
  <c r="AA18" i="5"/>
  <c r="AC19" i="5"/>
  <c r="AB19" i="5"/>
  <c r="AC25" i="5"/>
  <c r="AA14" i="5"/>
  <c r="AD14" i="5"/>
  <c r="AD18" i="5"/>
  <c r="AD22" i="5"/>
  <c r="AA10" i="5"/>
  <c r="AB23" i="5"/>
  <c r="AC31" i="5"/>
  <c r="AC18" i="5"/>
  <c r="AA22" i="5"/>
  <c r="AA27" i="5"/>
  <c r="AC28" i="5"/>
  <c r="AC10" i="5"/>
  <c r="AA32" i="5"/>
  <c r="AD25" i="5"/>
  <c r="AC30" i="5"/>
  <c r="AD30" i="5"/>
  <c r="AB30" i="5"/>
  <c r="AA30" i="5"/>
  <c r="AD9" i="5"/>
  <c r="AC13" i="5"/>
  <c r="AD13" i="5"/>
  <c r="AC29" i="5"/>
  <c r="AD29" i="5"/>
  <c r="AC16" i="5"/>
  <c r="AA16" i="5"/>
  <c r="AC24" i="5"/>
  <c r="AB24" i="5"/>
  <c r="AC21" i="5"/>
  <c r="AB21" i="5"/>
  <c r="AB20" i="5"/>
  <c r="AA20" i="5"/>
  <c r="AA13" i="5"/>
  <c r="AB13" i="5"/>
  <c r="AB29" i="5"/>
  <c r="AA29" i="5"/>
  <c r="AB16" i="5"/>
  <c r="AD16" i="5"/>
  <c r="AA24" i="5"/>
  <c r="AD24" i="5"/>
  <c r="AA21" i="5"/>
  <c r="AD21" i="5"/>
  <c r="AC20" i="5"/>
  <c r="AD20" i="5"/>
  <c r="AC10" i="4"/>
  <c r="D12" i="5"/>
  <c r="AB12" i="5" s="1"/>
  <c r="E12" i="5"/>
  <c r="AC12" i="5" s="1"/>
  <c r="Z9" i="4"/>
  <c r="AB6" i="4"/>
  <c r="Z8" i="4"/>
  <c r="AD8" i="4" s="1"/>
  <c r="AB7" i="4"/>
  <c r="AC7" i="4"/>
  <c r="AB11" i="4"/>
  <c r="AC11" i="4"/>
  <c r="AD6" i="4" l="1"/>
  <c r="AD9" i="4"/>
  <c r="AD10" i="4"/>
  <c r="AD11" i="4"/>
  <c r="AD7" i="4"/>
  <c r="AE8" i="4" l="1"/>
  <c r="AE7" i="4"/>
  <c r="AE10" i="4"/>
  <c r="AE9" i="4"/>
  <c r="AE11" i="4"/>
  <c r="AE6" i="4"/>
  <c r="AE9" i="5" l="1"/>
  <c r="AE12" i="5"/>
  <c r="AE10" i="5"/>
  <c r="AG9" i="5"/>
  <c r="AF11" i="5"/>
  <c r="AF9" i="5"/>
  <c r="AG11" i="5"/>
  <c r="AH12" i="5"/>
  <c r="AH10" i="5"/>
  <c r="AH9" i="5"/>
  <c r="AE11" i="5"/>
  <c r="AF12" i="5"/>
  <c r="AF10" i="5"/>
  <c r="AG12" i="5"/>
  <c r="AG10" i="5"/>
  <c r="AH11" i="5"/>
  <c r="AI11" i="5" l="1"/>
  <c r="I10" i="2" s="1"/>
  <c r="J10" i="2" s="1"/>
  <c r="AI10" i="5"/>
  <c r="I9" i="2" s="1"/>
  <c r="J9" i="2" s="1"/>
  <c r="AI12" i="5"/>
  <c r="I11" i="2" s="1"/>
  <c r="J11" i="2" s="1"/>
  <c r="AI9" i="5"/>
  <c r="I8" i="2" s="1"/>
  <c r="J8" i="2" s="1"/>
  <c r="B36" i="5" l="1"/>
  <c r="B37" i="5"/>
  <c r="B34" i="5"/>
  <c r="B35" i="5"/>
</calcChain>
</file>

<file path=xl/sharedStrings.xml><?xml version="1.0" encoding="utf-8"?>
<sst xmlns="http://schemas.openxmlformats.org/spreadsheetml/2006/main" count="234" uniqueCount="70">
  <si>
    <t>خیلی بی اهمیت</t>
  </si>
  <si>
    <t>بی اهمیت</t>
  </si>
  <si>
    <t>مهم</t>
  </si>
  <si>
    <t>خیلی مهم</t>
  </si>
  <si>
    <t>جدول درجه اهمیت معیارها</t>
  </si>
  <si>
    <t>خیلی ضعیف</t>
  </si>
  <si>
    <t>ضعیف</t>
  </si>
  <si>
    <t>متوسط</t>
  </si>
  <si>
    <t>خوب</t>
  </si>
  <si>
    <t>خیلی خوب</t>
  </si>
  <si>
    <t>جدول درجه اهمیت گزینه ها</t>
  </si>
  <si>
    <t>معیار</t>
  </si>
  <si>
    <t>مجموع اعداد فازی</t>
  </si>
  <si>
    <t>دی فازی هر یک از معیارها</t>
  </si>
  <si>
    <t>نرمال کردن</t>
  </si>
  <si>
    <t>گزینه</t>
  </si>
  <si>
    <t>تصمیم گیرندگان</t>
  </si>
  <si>
    <t>مجموع نرخ های فازی برای هر گزینه</t>
  </si>
  <si>
    <t>گزینه اول</t>
  </si>
  <si>
    <t>گزینه دوم</t>
  </si>
  <si>
    <t>گزینه سوم</t>
  </si>
  <si>
    <t>گزینه چهارم</t>
  </si>
  <si>
    <t>عدم حضور</t>
  </si>
  <si>
    <t>کمسیون معاملات جهاد توسعه پناهساز</t>
  </si>
  <si>
    <t>تصمیم گیرنده                                           معیار</t>
  </si>
  <si>
    <t>تصمیم گیرنده                                            معیار</t>
  </si>
  <si>
    <t>تصمیم گیرنده                                               معیار</t>
  </si>
  <si>
    <t>امتیاز هر گزینه</t>
  </si>
  <si>
    <t>دی فازی</t>
  </si>
  <si>
    <t>درجه اهمیت</t>
  </si>
  <si>
    <t>فرم نظر سنجی در مورد درجه اهمیت هر یک از معیارها</t>
  </si>
  <si>
    <t>تصمیم گیرنده:</t>
  </si>
  <si>
    <t>نفر اول</t>
  </si>
  <si>
    <t>نفر دوم</t>
  </si>
  <si>
    <t>نفر سوم</t>
  </si>
  <si>
    <t>نفر چهارم</t>
  </si>
  <si>
    <t>نفر پنجم</t>
  </si>
  <si>
    <t>نفر ششم</t>
  </si>
  <si>
    <t>سیستم تصمیم گیری چند معیاره فازی</t>
  </si>
  <si>
    <t>امتیاز مربوطه</t>
  </si>
  <si>
    <t>درصد مطلوبیت</t>
  </si>
  <si>
    <t>جمع آوری نظر سنجی در باره وزن هزیک از معیارها</t>
  </si>
  <si>
    <t>جمع آوری نظر سنجی در باره هریک از گزینه ها</t>
  </si>
  <si>
    <t xml:space="preserve">           تاریخ:</t>
  </si>
  <si>
    <t>معمولی</t>
  </si>
  <si>
    <t>موضوع جلسه :</t>
  </si>
  <si>
    <t>ترکیب تیم تصمیم گیری</t>
  </si>
  <si>
    <t>نام و نام خانوادگی</t>
  </si>
  <si>
    <t>گزینه ها</t>
  </si>
  <si>
    <t>معیار های تصمیم گیری</t>
  </si>
  <si>
    <t>معیارهای تصمیم گیری</t>
  </si>
  <si>
    <t>این جدول تصمین می کند درصورت عدم حضور یک تصمیم گیر در امتیاز دهی به معیار ها  شرکت داده نمی شود.</t>
  </si>
  <si>
    <t>این جدول تصمین می کند درصورت عدم حضور یک تصمیم گیر در امتیاز دهی به گزینه ها شرکت داده نمی شود.</t>
  </si>
  <si>
    <t>این جدول تضمین می کند در صورتی که به یک معیار گزینه ای تخصیص داده نشود در محاسبات شرکت داده نشود</t>
  </si>
  <si>
    <t>قدرت تصمیم گیری</t>
  </si>
  <si>
    <t>قدرت تصمیم</t>
  </si>
  <si>
    <t>خیلی زیاد</t>
  </si>
  <si>
    <t>زیاد</t>
  </si>
  <si>
    <t xml:space="preserve">متوسط </t>
  </si>
  <si>
    <t>کم</t>
  </si>
  <si>
    <t>خیلی کم</t>
  </si>
  <si>
    <t>نتیجه سیستم تصمیم گیری چند معیاره فازی</t>
  </si>
  <si>
    <t>این جدول تصمین می کند درصورت عدم حضور یک مورد تصمیم گیری  در محاسبات شرکت داده نمی شمود.</t>
  </si>
  <si>
    <t>محل امضاء</t>
  </si>
  <si>
    <t xml:space="preserve"> درجه اهمیت معیارها</t>
  </si>
  <si>
    <t>امتیازات</t>
  </si>
  <si>
    <t>جدول امتیاز دهی به گزینه ها</t>
  </si>
  <si>
    <t xml:space="preserve">Prepared By : </t>
  </si>
  <si>
    <t>pppc.bn@gmail.com</t>
  </si>
  <si>
    <t>Babak nikpour &amp; Mohamad  Gorji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</si>
</sst>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9">
    <font>
      <sz val="11"/>
      <color theme="1"/>
      <name val="Calibri"/>
      <family val="2"/>
      <scheme val="minor"/>
    </font>
    <font>
      <b/>
      <sz val="8"/>
      <name val="B Zar"/>
      <charset val="178"/>
    </font>
    <font>
      <sz val="24"/>
      <color theme="4"/>
      <name val="B Koodak"/>
      <charset val="178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sz val="24"/>
      <color theme="3"/>
      <name val="B Koodak"/>
      <charset val="178"/>
    </font>
    <font>
      <b/>
      <sz val="16"/>
      <name val="Arial"/>
      <family val="2"/>
    </font>
    <font>
      <sz val="28"/>
      <color rgb="FFC00000"/>
      <name val="B Koodak"/>
      <charset val="178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3"/>
      <name val="B Koodak"/>
      <charset val="178"/>
    </font>
    <font>
      <sz val="10"/>
      <color theme="3"/>
      <name val="Arial"/>
      <family val="2"/>
    </font>
    <font>
      <sz val="10"/>
      <color theme="4"/>
      <name val="B Koodak"/>
      <charset val="178"/>
    </font>
    <font>
      <sz val="10"/>
      <color theme="4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6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3"/>
      <name val="B Koodak"/>
      <charset val="178"/>
    </font>
    <font>
      <sz val="9"/>
      <color theme="4"/>
      <name val="B Koodak"/>
      <charset val="178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  <font>
      <sz val="14"/>
      <color rgb="FFFF0000"/>
      <name val="Arial"/>
      <family val="2"/>
    </font>
    <font>
      <sz val="14"/>
      <color theme="1"/>
      <name val="Na"/>
      <charset val="178"/>
    </font>
    <font>
      <sz val="9"/>
      <color theme="1"/>
      <name val="Na"/>
      <charset val="178"/>
    </font>
    <font>
      <sz val="9"/>
      <color rgb="FFFF0000"/>
      <name val="Arial"/>
      <family val="2"/>
    </font>
    <font>
      <b/>
      <sz val="22"/>
      <color theme="1"/>
      <name val="Arial"/>
      <family val="2"/>
    </font>
    <font>
      <b/>
      <sz val="22"/>
      <name val="Arial"/>
      <family val="2"/>
    </font>
    <font>
      <sz val="11"/>
      <color theme="1"/>
      <name val="B Koodak"/>
      <charset val="178"/>
    </font>
    <font>
      <b/>
      <sz val="24"/>
      <name val="B Koodak"/>
      <charset val="178"/>
    </font>
    <font>
      <sz val="16"/>
      <color theme="1"/>
      <name val="B Koodak"/>
      <charset val="178"/>
    </font>
    <font>
      <b/>
      <sz val="16"/>
      <color theme="1"/>
      <name val="B Koodak"/>
      <charset val="178"/>
    </font>
    <font>
      <b/>
      <sz val="16"/>
      <name val="B Koodak"/>
      <charset val="178"/>
    </font>
    <font>
      <sz val="14"/>
      <color theme="1"/>
      <name val="B Koodak"/>
      <charset val="178"/>
    </font>
    <font>
      <sz val="12"/>
      <color theme="1"/>
      <name val="B Koodak"/>
      <charset val="178"/>
    </font>
    <font>
      <sz val="10"/>
      <color theme="1"/>
      <name val="B Koodak"/>
      <charset val="178"/>
    </font>
    <font>
      <b/>
      <sz val="12"/>
      <color theme="1"/>
      <name val="B Koodak"/>
      <charset val="178"/>
    </font>
    <font>
      <b/>
      <sz val="10"/>
      <color theme="1"/>
      <name val="B Koodak"/>
      <charset val="178"/>
    </font>
    <font>
      <sz val="10"/>
      <name val="B Koodak"/>
      <charset val="178"/>
    </font>
    <font>
      <b/>
      <sz val="10"/>
      <name val="B Koodak"/>
      <charset val="178"/>
    </font>
    <font>
      <b/>
      <sz val="9"/>
      <color theme="1"/>
      <name val="B Koodak"/>
      <charset val="178"/>
    </font>
    <font>
      <b/>
      <sz val="18"/>
      <color theme="1"/>
      <name val="B Koodak"/>
      <charset val="178"/>
    </font>
    <font>
      <sz val="8"/>
      <color theme="1"/>
      <name val="B Koodak"/>
      <charset val="178"/>
    </font>
    <font>
      <sz val="12"/>
      <name val="B Koodak"/>
      <charset val="178"/>
    </font>
    <font>
      <sz val="16"/>
      <color theme="3"/>
      <name val="B Koodak"/>
      <charset val="178"/>
    </font>
    <font>
      <sz val="16"/>
      <color theme="4"/>
      <name val="B Koodak"/>
      <charset val="178"/>
    </font>
    <font>
      <sz val="16"/>
      <name val="B Koodak"/>
      <charset val="178"/>
    </font>
    <font>
      <b/>
      <sz val="14"/>
      <color theme="1"/>
      <name val="B Koodak"/>
      <charset val="178"/>
    </font>
    <font>
      <sz val="18"/>
      <color theme="1"/>
      <name val="B Koodak"/>
      <charset val="178"/>
    </font>
    <font>
      <b/>
      <sz val="18"/>
      <color rgb="FF0070C0"/>
      <name val="B Koodak"/>
      <charset val="178"/>
    </font>
    <font>
      <b/>
      <sz val="14"/>
      <name val="B Koodak"/>
      <charset val="178"/>
    </font>
    <font>
      <sz val="10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10"/>
      <color indexed="12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medium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medium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0" fillId="0" borderId="0" applyFont="0" applyFill="0" applyBorder="0" applyAlignment="0" applyProtection="0"/>
    <xf numFmtId="0" fontId="56" fillId="0" borderId="0"/>
    <xf numFmtId="0" fontId="57" fillId="0" borderId="0" applyNumberFormat="0" applyFill="0" applyBorder="0" applyAlignment="0" applyProtection="0">
      <alignment vertical="top"/>
      <protection locked="0"/>
    </xf>
  </cellStyleXfs>
  <cellXfs count="323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6" fillId="0" borderId="13" xfId="0" applyFont="1" applyBorder="1" applyAlignment="1" applyProtection="1">
      <alignment horizontal="center" vertical="center" wrapText="1"/>
    </xf>
    <xf numFmtId="0" fontId="16" fillId="8" borderId="11" xfId="0" applyFont="1" applyFill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6" fillId="4" borderId="11" xfId="0" applyFont="1" applyFill="1" applyBorder="1" applyAlignment="1" applyProtection="1">
      <alignment horizontal="center" vertical="center" wrapText="1"/>
    </xf>
    <xf numFmtId="0" fontId="11" fillId="4" borderId="10" xfId="0" applyFont="1" applyFill="1" applyBorder="1" applyAlignment="1" applyProtection="1">
      <alignment horizontal="center" vertical="center" wrapText="1"/>
    </xf>
    <xf numFmtId="0" fontId="11" fillId="4" borderId="14" xfId="0" applyFont="1" applyFill="1" applyBorder="1" applyAlignment="1" applyProtection="1">
      <alignment horizontal="center" vertical="center" wrapText="1"/>
    </xf>
    <xf numFmtId="0" fontId="16" fillId="4" borderId="5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 wrapText="1"/>
    </xf>
    <xf numFmtId="0" fontId="16" fillId="5" borderId="5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 applyProtection="1">
      <alignment horizontal="center" vertical="center" wrapText="1"/>
    </xf>
    <xf numFmtId="0" fontId="11" fillId="5" borderId="6" xfId="0" applyFont="1" applyFill="1" applyBorder="1" applyAlignment="1" applyProtection="1">
      <alignment horizontal="center" vertical="center" wrapText="1"/>
    </xf>
    <xf numFmtId="0" fontId="16" fillId="6" borderId="5" xfId="0" applyFont="1" applyFill="1" applyBorder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horizontal="center" vertical="center" wrapText="1"/>
    </xf>
    <xf numFmtId="0" fontId="11" fillId="6" borderId="6" xfId="0" applyFont="1" applyFill="1" applyBorder="1" applyAlignment="1" applyProtection="1">
      <alignment horizontal="center" vertical="center" wrapText="1"/>
    </xf>
    <xf numFmtId="0" fontId="16" fillId="6" borderId="7" xfId="0" applyFont="1" applyFill="1" applyBorder="1" applyAlignment="1" applyProtection="1">
      <alignment horizontal="center" vertical="center" wrapText="1"/>
    </xf>
    <xf numFmtId="0" fontId="11" fillId="6" borderId="8" xfId="0" applyFont="1" applyFill="1" applyBorder="1" applyAlignment="1" applyProtection="1">
      <alignment horizontal="center" vertical="center" wrapText="1"/>
    </xf>
    <xf numFmtId="0" fontId="11" fillId="6" borderId="9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0" xfId="0" applyNumberFormat="1" applyFont="1" applyBorder="1" applyAlignment="1" applyProtection="1">
      <alignment horizontal="center" vertical="center" wrapText="1"/>
    </xf>
    <xf numFmtId="0" fontId="21" fillId="0" borderId="0" xfId="0" applyFont="1"/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1" fontId="27" fillId="0" borderId="2" xfId="0" applyNumberFormat="1" applyFont="1" applyFill="1" applyBorder="1" applyAlignment="1">
      <alignment horizontal="center" vertical="center"/>
    </xf>
    <xf numFmtId="1" fontId="27" fillId="0" borderId="3" xfId="0" applyNumberFormat="1" applyFont="1" applyFill="1" applyBorder="1" applyAlignment="1">
      <alignment horizontal="center" vertical="center"/>
    </xf>
    <xf numFmtId="1" fontId="27" fillId="0" borderId="4" xfId="0" applyNumberFormat="1" applyFont="1" applyFill="1" applyBorder="1" applyAlignment="1">
      <alignment horizontal="center" vertical="center"/>
    </xf>
    <xf numFmtId="1" fontId="27" fillId="0" borderId="5" xfId="0" applyNumberFormat="1" applyFont="1" applyFill="1" applyBorder="1" applyAlignment="1">
      <alignment horizontal="center" vertical="center"/>
    </xf>
    <xf numFmtId="1" fontId="27" fillId="0" borderId="1" xfId="0" applyNumberFormat="1" applyFont="1" applyFill="1" applyBorder="1" applyAlignment="1">
      <alignment horizontal="center" vertical="center"/>
    </xf>
    <xf numFmtId="1" fontId="27" fillId="0" borderId="6" xfId="0" applyNumberFormat="1" applyFont="1" applyFill="1" applyBorder="1" applyAlignment="1">
      <alignment horizontal="center" vertical="center"/>
    </xf>
    <xf numFmtId="1" fontId="27" fillId="0" borderId="7" xfId="0" applyNumberFormat="1" applyFont="1" applyFill="1" applyBorder="1" applyAlignment="1">
      <alignment horizontal="center" vertical="center"/>
    </xf>
    <xf numFmtId="1" fontId="27" fillId="0" borderId="8" xfId="0" applyNumberFormat="1" applyFont="1" applyFill="1" applyBorder="1" applyAlignment="1">
      <alignment horizontal="center" vertical="center"/>
    </xf>
    <xf numFmtId="1" fontId="27" fillId="0" borderId="9" xfId="0" applyNumberFormat="1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29" fillId="0" borderId="0" xfId="0" applyFont="1"/>
    <xf numFmtId="0" fontId="11" fillId="0" borderId="28" xfId="0" applyFont="1" applyFill="1" applyBorder="1" applyAlignment="1" applyProtection="1">
      <alignment horizontal="center" vertical="center" wrapText="1"/>
    </xf>
    <xf numFmtId="0" fontId="11" fillId="0" borderId="29" xfId="0" applyFont="1" applyFill="1" applyBorder="1" applyAlignment="1" applyProtection="1">
      <alignment horizontal="center" vertical="center" wrapText="1"/>
    </xf>
    <xf numFmtId="0" fontId="16" fillId="0" borderId="37" xfId="0" applyFont="1" applyBorder="1" applyAlignment="1" applyProtection="1">
      <alignment horizontal="center" vertical="center" wrapText="1"/>
    </xf>
    <xf numFmtId="0" fontId="26" fillId="9" borderId="28" xfId="0" applyFont="1" applyFill="1" applyBorder="1" applyAlignment="1" applyProtection="1">
      <alignment horizontal="center" vertical="center" wrapText="1"/>
    </xf>
    <xf numFmtId="0" fontId="26" fillId="9" borderId="29" xfId="0" applyFont="1" applyFill="1" applyBorder="1" applyAlignment="1" applyProtection="1">
      <alignment horizontal="center" vertical="center" wrapText="1"/>
    </xf>
    <xf numFmtId="0" fontId="11" fillId="0" borderId="27" xfId="0" applyFont="1" applyBorder="1" applyAlignment="1" applyProtection="1">
      <alignment horizontal="center" vertical="center" wrapText="1"/>
    </xf>
    <xf numFmtId="0" fontId="11" fillId="0" borderId="28" xfId="0" applyFont="1" applyBorder="1" applyAlignment="1" applyProtection="1">
      <alignment horizontal="center" vertical="center" wrapText="1"/>
    </xf>
    <xf numFmtId="0" fontId="11" fillId="0" borderId="29" xfId="0" applyFont="1" applyBorder="1" applyAlignment="1" applyProtection="1">
      <alignment horizontal="center" vertical="center" wrapText="1"/>
    </xf>
    <xf numFmtId="0" fontId="16" fillId="8" borderId="27" xfId="0" applyFont="1" applyFill="1" applyBorder="1" applyAlignment="1" applyProtection="1">
      <alignment horizontal="center" vertical="center" wrapText="1"/>
    </xf>
    <xf numFmtId="0" fontId="16" fillId="8" borderId="28" xfId="0" applyFont="1" applyFill="1" applyBorder="1" applyAlignment="1" applyProtection="1">
      <alignment horizontal="center" vertical="center" wrapText="1"/>
    </xf>
    <xf numFmtId="0" fontId="16" fillId="8" borderId="29" xfId="0" applyFont="1" applyFill="1" applyBorder="1" applyAlignment="1" applyProtection="1">
      <alignment horizontal="center" vertical="center" wrapText="1"/>
    </xf>
    <xf numFmtId="0" fontId="21" fillId="0" borderId="0" xfId="0" applyFont="1" applyProtection="1">
      <protection locked="0"/>
    </xf>
    <xf numFmtId="0" fontId="0" fillId="0" borderId="0" xfId="0" applyProtection="1">
      <protection locked="0"/>
    </xf>
    <xf numFmtId="0" fontId="26" fillId="9" borderId="28" xfId="0" applyFont="1" applyFill="1" applyBorder="1" applyAlignment="1" applyProtection="1">
      <alignment horizontal="center" vertical="center" wrapText="1"/>
    </xf>
    <xf numFmtId="0" fontId="19" fillId="0" borderId="37" xfId="0" applyFont="1" applyBorder="1" applyAlignment="1" applyProtection="1">
      <alignment horizontal="center" vertical="center" wrapText="1"/>
    </xf>
    <xf numFmtId="0" fontId="24" fillId="7" borderId="3" xfId="0" applyFont="1" applyFill="1" applyBorder="1" applyAlignment="1" applyProtection="1">
      <alignment horizontal="center" vertical="center" wrapText="1"/>
    </xf>
    <xf numFmtId="0" fontId="19" fillId="7" borderId="4" xfId="0" applyFont="1" applyFill="1" applyBorder="1" applyAlignment="1" applyProtection="1">
      <alignment horizontal="center" vertical="center"/>
    </xf>
    <xf numFmtId="0" fontId="20" fillId="0" borderId="39" xfId="0" applyNumberFormat="1" applyFont="1" applyBorder="1" applyAlignment="1" applyProtection="1">
      <alignment horizontal="center" vertical="center"/>
    </xf>
    <xf numFmtId="0" fontId="20" fillId="0" borderId="36" xfId="0" applyNumberFormat="1" applyFont="1" applyBorder="1" applyAlignment="1" applyProtection="1">
      <alignment horizontal="center" vertical="center"/>
    </xf>
    <xf numFmtId="0" fontId="20" fillId="0" borderId="40" xfId="0" applyNumberFormat="1" applyFont="1" applyBorder="1" applyAlignment="1" applyProtection="1">
      <alignment horizontal="center" vertical="center"/>
    </xf>
    <xf numFmtId="0" fontId="30" fillId="0" borderId="39" xfId="0" applyNumberFormat="1" applyFont="1" applyBorder="1" applyAlignment="1" applyProtection="1">
      <alignment horizontal="center" vertical="center"/>
    </xf>
    <xf numFmtId="0" fontId="30" fillId="0" borderId="36" xfId="0" applyNumberFormat="1" applyFont="1" applyBorder="1" applyAlignment="1" applyProtection="1">
      <alignment horizontal="center" vertical="center"/>
    </xf>
    <xf numFmtId="0" fontId="30" fillId="0" borderId="40" xfId="0" applyNumberFormat="1" applyFont="1" applyBorder="1" applyAlignment="1" applyProtection="1">
      <alignment horizontal="center" vertical="center"/>
    </xf>
    <xf numFmtId="0" fontId="20" fillId="0" borderId="1" xfId="0" applyNumberFormat="1" applyFont="1" applyBorder="1" applyAlignment="1" applyProtection="1">
      <alignment horizontal="center" vertical="center"/>
    </xf>
    <xf numFmtId="9" fontId="0" fillId="0" borderId="0" xfId="0" applyNumberFormat="1"/>
    <xf numFmtId="0" fontId="16" fillId="7" borderId="27" xfId="0" applyFont="1" applyFill="1" applyBorder="1" applyAlignment="1" applyProtection="1">
      <alignment horizontal="center" vertical="center" wrapText="1"/>
    </xf>
    <xf numFmtId="0" fontId="5" fillId="7" borderId="28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16" fillId="7" borderId="45" xfId="0" applyFont="1" applyFill="1" applyBorder="1" applyAlignment="1" applyProtection="1">
      <alignment horizontal="center" vertical="center" wrapText="1"/>
    </xf>
    <xf numFmtId="0" fontId="16" fillId="7" borderId="45" xfId="0" applyFont="1" applyFill="1" applyBorder="1" applyAlignment="1" applyProtection="1">
      <alignment vertical="center" wrapText="1"/>
    </xf>
    <xf numFmtId="9" fontId="20" fillId="0" borderId="6" xfId="1" applyFont="1" applyBorder="1" applyAlignment="1" applyProtection="1">
      <alignment horizontal="center" vertical="center"/>
    </xf>
    <xf numFmtId="0" fontId="16" fillId="7" borderId="43" xfId="0" applyFont="1" applyFill="1" applyBorder="1" applyAlignment="1" applyProtection="1">
      <alignment vertical="center" wrapText="1"/>
    </xf>
    <xf numFmtId="0" fontId="20" fillId="0" borderId="8" xfId="0" applyNumberFormat="1" applyFont="1" applyBorder="1" applyAlignment="1" applyProtection="1">
      <alignment horizontal="center" vertical="center"/>
    </xf>
    <xf numFmtId="9" fontId="20" fillId="0" borderId="9" xfId="1" applyFont="1" applyBorder="1" applyAlignment="1" applyProtection="1">
      <alignment horizontal="center" vertical="center"/>
    </xf>
    <xf numFmtId="0" fontId="16" fillId="8" borderId="57" xfId="0" applyFont="1" applyFill="1" applyBorder="1" applyAlignment="1" applyProtection="1">
      <alignment horizontal="center" vertical="center" wrapText="1"/>
    </xf>
    <xf numFmtId="0" fontId="16" fillId="8" borderId="35" xfId="0" applyFont="1" applyFill="1" applyBorder="1" applyAlignment="1" applyProtection="1">
      <alignment horizontal="center" vertical="center" wrapText="1"/>
    </xf>
    <xf numFmtId="0" fontId="16" fillId="8" borderId="38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5" fillId="0" borderId="62" xfId="0" applyFont="1" applyBorder="1" applyAlignment="1">
      <alignment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/>
    </xf>
    <xf numFmtId="0" fontId="5" fillId="7" borderId="25" xfId="0" applyFont="1" applyFill="1" applyBorder="1" applyAlignment="1">
      <alignment horizontal="center" vertical="center"/>
    </xf>
    <xf numFmtId="0" fontId="5" fillId="7" borderId="34" xfId="0" applyFont="1" applyFill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16" fillId="9" borderId="0" xfId="0" applyFont="1" applyFill="1" applyBorder="1" applyAlignment="1" applyProtection="1">
      <alignment horizontal="center" vertical="center" wrapText="1"/>
    </xf>
    <xf numFmtId="0" fontId="16" fillId="7" borderId="0" xfId="0" applyFont="1" applyFill="1" applyBorder="1" applyAlignment="1" applyProtection="1">
      <alignment horizontal="center" vertical="center" wrapText="1"/>
    </xf>
    <xf numFmtId="0" fontId="33" fillId="0" borderId="0" xfId="0" applyFont="1"/>
    <xf numFmtId="0" fontId="35" fillId="0" borderId="0" xfId="0" applyFont="1" applyBorder="1" applyAlignment="1">
      <alignment vertical="center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36" fillId="10" borderId="2" xfId="0" applyFont="1" applyFill="1" applyBorder="1" applyAlignment="1">
      <alignment horizontal="center" vertical="center"/>
    </xf>
    <xf numFmtId="0" fontId="36" fillId="10" borderId="3" xfId="0" applyFont="1" applyFill="1" applyBorder="1" applyAlignment="1">
      <alignment horizontal="center" vertical="center"/>
    </xf>
    <xf numFmtId="0" fontId="36" fillId="10" borderId="4" xfId="0" applyFont="1" applyFill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9" fontId="36" fillId="0" borderId="6" xfId="1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/>
    </xf>
    <xf numFmtId="9" fontId="36" fillId="0" borderId="9" xfId="1" applyFont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40" fillId="0" borderId="0" xfId="0" applyFont="1" applyFill="1" applyBorder="1" applyAlignment="1">
      <alignment horizontal="right" vertical="center"/>
    </xf>
    <xf numFmtId="0" fontId="40" fillId="0" borderId="0" xfId="0" applyFont="1" applyFill="1" applyAlignment="1">
      <alignment horizontal="right" vertical="center"/>
    </xf>
    <xf numFmtId="0" fontId="40" fillId="0" borderId="0" xfId="0" applyFont="1" applyFill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42" fillId="11" borderId="1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vertical="center"/>
    </xf>
    <xf numFmtId="0" fontId="41" fillId="0" borderId="0" xfId="0" applyFont="1" applyFill="1" applyBorder="1" applyAlignment="1">
      <alignment vertical="center"/>
    </xf>
    <xf numFmtId="0" fontId="43" fillId="0" borderId="8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40" fillId="0" borderId="36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2" fillId="8" borderId="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0" xfId="0" applyNumberFormat="1" applyFont="1" applyFill="1" applyBorder="1" applyAlignment="1">
      <alignment horizontal="center" vertical="center"/>
    </xf>
    <xf numFmtId="0" fontId="40" fillId="0" borderId="49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vertical="center"/>
    </xf>
    <xf numFmtId="0" fontId="35" fillId="0" borderId="1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22" xfId="0" applyFont="1" applyBorder="1" applyAlignment="1">
      <alignment horizontal="center" vertical="center"/>
    </xf>
    <xf numFmtId="0" fontId="48" fillId="0" borderId="0" xfId="0" applyFont="1" applyBorder="1" applyAlignment="1">
      <alignment vertical="top"/>
    </xf>
    <xf numFmtId="0" fontId="48" fillId="0" borderId="0" xfId="0" applyFont="1" applyBorder="1" applyAlignment="1">
      <alignment horizontal="center" vertical="center"/>
    </xf>
    <xf numFmtId="0" fontId="48" fillId="0" borderId="0" xfId="0" applyFont="1" applyBorder="1" applyAlignment="1">
      <alignment vertical="center"/>
    </xf>
    <xf numFmtId="0" fontId="49" fillId="0" borderId="0" xfId="0" applyFont="1" applyBorder="1" applyAlignment="1">
      <alignment horizontal="center" vertical="center"/>
    </xf>
    <xf numFmtId="0" fontId="35" fillId="4" borderId="10" xfId="0" applyFont="1" applyFill="1" applyBorder="1" applyAlignment="1">
      <alignment horizontal="center" vertical="center"/>
    </xf>
    <xf numFmtId="0" fontId="35" fillId="4" borderId="20" xfId="0" applyFont="1" applyFill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35" fillId="4" borderId="1" xfId="0" applyFont="1" applyFill="1" applyBorder="1" applyAlignment="1">
      <alignment horizontal="center" vertical="center"/>
    </xf>
    <xf numFmtId="0" fontId="35" fillId="4" borderId="12" xfId="0" applyFont="1" applyFill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0" fontId="35" fillId="5" borderId="1" xfId="0" applyFont="1" applyFill="1" applyBorder="1" applyAlignment="1">
      <alignment horizontal="center" vertical="center"/>
    </xf>
    <xf numFmtId="0" fontId="35" fillId="5" borderId="12" xfId="0" applyFont="1" applyFill="1" applyBorder="1" applyAlignment="1">
      <alignment horizontal="center" vertical="center"/>
    </xf>
    <xf numFmtId="0" fontId="35" fillId="6" borderId="1" xfId="0" applyFont="1" applyFill="1" applyBorder="1" applyAlignment="1">
      <alignment horizontal="center" vertical="center"/>
    </xf>
    <xf numFmtId="0" fontId="35" fillId="6" borderId="12" xfId="0" applyFont="1" applyFill="1" applyBorder="1" applyAlignment="1">
      <alignment horizontal="center" vertical="center"/>
    </xf>
    <xf numFmtId="0" fontId="35" fillId="6" borderId="8" xfId="0" applyFont="1" applyFill="1" applyBorder="1" applyAlignment="1">
      <alignment horizontal="center" vertical="center"/>
    </xf>
    <xf numFmtId="0" fontId="35" fillId="6" borderId="26" xfId="0" applyFont="1" applyFill="1" applyBorder="1" applyAlignment="1">
      <alignment horizontal="center" vertical="center"/>
    </xf>
    <xf numFmtId="0" fontId="35" fillId="6" borderId="0" xfId="0" applyFont="1" applyFill="1" applyBorder="1" applyAlignment="1">
      <alignment horizontal="center" vertical="center"/>
    </xf>
    <xf numFmtId="0" fontId="52" fillId="0" borderId="0" xfId="0" applyFont="1" applyBorder="1" applyAlignment="1">
      <alignment horizontal="center" vertical="center" wrapText="1"/>
    </xf>
    <xf numFmtId="0" fontId="52" fillId="7" borderId="21" xfId="0" applyFont="1" applyFill="1" applyBorder="1" applyAlignment="1">
      <alignment horizontal="center" vertical="center"/>
    </xf>
    <xf numFmtId="0" fontId="52" fillId="7" borderId="41" xfId="0" applyFont="1" applyFill="1" applyBorder="1" applyAlignment="1">
      <alignment horizontal="center" vertical="center"/>
    </xf>
    <xf numFmtId="0" fontId="54" fillId="0" borderId="18" xfId="0" applyFont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 wrapText="1"/>
    </xf>
    <xf numFmtId="0" fontId="52" fillId="7" borderId="49" xfId="0" applyFont="1" applyFill="1" applyBorder="1" applyAlignment="1">
      <alignment horizontal="center" vertical="center"/>
    </xf>
    <xf numFmtId="0" fontId="55" fillId="0" borderId="50" xfId="0" applyNumberFormat="1" applyFont="1" applyBorder="1" applyAlignment="1" applyProtection="1">
      <alignment horizontal="center" vertical="center"/>
      <protection locked="0"/>
    </xf>
    <xf numFmtId="0" fontId="55" fillId="0" borderId="62" xfId="0" applyNumberFormat="1" applyFont="1" applyBorder="1" applyAlignment="1" applyProtection="1">
      <alignment horizontal="center" vertical="center"/>
      <protection locked="0"/>
    </xf>
    <xf numFmtId="0" fontId="52" fillId="8" borderId="48" xfId="0" applyFont="1" applyFill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/>
    </xf>
    <xf numFmtId="0" fontId="52" fillId="12" borderId="48" xfId="0" applyFont="1" applyFill="1" applyBorder="1" applyAlignment="1">
      <alignment horizontal="center" vertical="center" wrapText="1"/>
    </xf>
    <xf numFmtId="0" fontId="36" fillId="7" borderId="30" xfId="0" applyFont="1" applyFill="1" applyBorder="1" applyAlignment="1">
      <alignment horizontal="center" vertical="center"/>
    </xf>
    <xf numFmtId="0" fontId="36" fillId="7" borderId="3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3" fillId="0" borderId="8" xfId="0" applyFont="1" applyFill="1" applyBorder="1" applyAlignment="1" applyProtection="1">
      <alignment horizontal="center" vertical="center"/>
      <protection locked="0"/>
    </xf>
    <xf numFmtId="0" fontId="43" fillId="0" borderId="1" xfId="0" applyFont="1" applyFill="1" applyBorder="1" applyAlignment="1" applyProtection="1">
      <alignment horizontal="center" vertical="center"/>
      <protection locked="0"/>
    </xf>
    <xf numFmtId="0" fontId="53" fillId="0" borderId="36" xfId="0" applyFont="1" applyFill="1" applyBorder="1" applyAlignment="1" applyProtection="1">
      <alignment horizontal="center" vertical="center"/>
      <protection locked="0"/>
    </xf>
    <xf numFmtId="0" fontId="53" fillId="0" borderId="42" xfId="0" applyFont="1" applyFill="1" applyBorder="1" applyAlignment="1" applyProtection="1">
      <alignment horizontal="center" vertical="center"/>
      <protection locked="0"/>
    </xf>
    <xf numFmtId="0" fontId="53" fillId="0" borderId="50" xfId="0" applyFont="1" applyFill="1" applyBorder="1" applyAlignment="1" applyProtection="1">
      <alignment horizontal="center" vertical="center"/>
      <protection locked="0"/>
    </xf>
    <xf numFmtId="0" fontId="53" fillId="0" borderId="51" xfId="0" applyFont="1" applyFill="1" applyBorder="1" applyAlignment="1" applyProtection="1">
      <alignment horizontal="center" vertical="center"/>
      <protection locked="0"/>
    </xf>
    <xf numFmtId="0" fontId="35" fillId="0" borderId="41" xfId="0" applyFont="1" applyBorder="1" applyAlignment="1" applyProtection="1">
      <alignment horizontal="center" vertical="center"/>
      <protection locked="0"/>
    </xf>
    <xf numFmtId="0" fontId="35" fillId="0" borderId="36" xfId="0" applyFont="1" applyBorder="1" applyAlignment="1" applyProtection="1">
      <alignment horizontal="center" vertical="center"/>
      <protection locked="0"/>
    </xf>
    <xf numFmtId="0" fontId="39" fillId="0" borderId="42" xfId="0" applyFont="1" applyBorder="1" applyAlignment="1" applyProtection="1">
      <alignment horizontal="center" vertical="center"/>
      <protection locked="0"/>
    </xf>
    <xf numFmtId="0" fontId="39" fillId="0" borderId="41" xfId="0" applyFont="1" applyBorder="1" applyAlignment="1" applyProtection="1">
      <alignment horizontal="center" vertical="center" wrapText="1"/>
      <protection locked="0"/>
    </xf>
    <xf numFmtId="0" fontId="39" fillId="0" borderId="36" xfId="0" applyFont="1" applyBorder="1" applyAlignment="1" applyProtection="1">
      <alignment horizontal="center" vertical="center" wrapText="1"/>
      <protection locked="0"/>
    </xf>
    <xf numFmtId="0" fontId="39" fillId="0" borderId="42" xfId="0" applyFont="1" applyBorder="1" applyAlignment="1" applyProtection="1">
      <alignment horizontal="center" vertical="center" wrapText="1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46" fillId="0" borderId="47" xfId="0" applyFont="1" applyBorder="1" applyAlignment="1">
      <alignment horizontal="center" vertical="center"/>
    </xf>
    <xf numFmtId="0" fontId="46" fillId="0" borderId="63" xfId="0" applyFont="1" applyBorder="1" applyAlignment="1">
      <alignment horizontal="center" vertical="center"/>
    </xf>
    <xf numFmtId="0" fontId="46" fillId="0" borderId="64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36" fillId="2" borderId="3" xfId="0" applyFont="1" applyFill="1" applyBorder="1" applyAlignment="1">
      <alignment horizontal="center" vertical="center"/>
    </xf>
    <xf numFmtId="0" fontId="36" fillId="2" borderId="15" xfId="0" applyFont="1" applyFill="1" applyBorder="1" applyAlignment="1">
      <alignment horizontal="center" vertical="center"/>
    </xf>
    <xf numFmtId="0" fontId="36" fillId="3" borderId="3" xfId="0" applyFont="1" applyFill="1" applyBorder="1" applyAlignment="1">
      <alignment horizontal="center" vertical="center"/>
    </xf>
    <xf numFmtId="0" fontId="36" fillId="3" borderId="15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top"/>
    </xf>
    <xf numFmtId="0" fontId="42" fillId="8" borderId="5" xfId="0" applyFont="1" applyFill="1" applyBorder="1" applyAlignment="1">
      <alignment horizontal="center" vertical="center" wrapText="1"/>
    </xf>
    <xf numFmtId="0" fontId="42" fillId="8" borderId="1" xfId="0" applyFont="1" applyFill="1" applyBorder="1" applyAlignment="1">
      <alignment horizontal="center" vertical="center" wrapText="1"/>
    </xf>
    <xf numFmtId="0" fontId="43" fillId="0" borderId="12" xfId="0" applyFont="1" applyFill="1" applyBorder="1" applyAlignment="1">
      <alignment horizontal="center" vertical="center"/>
    </xf>
    <xf numFmtId="0" fontId="43" fillId="0" borderId="52" xfId="0" applyFont="1" applyFill="1" applyBorder="1" applyAlignment="1">
      <alignment horizontal="center" vertical="center"/>
    </xf>
    <xf numFmtId="0" fontId="42" fillId="8" borderId="7" xfId="0" applyFont="1" applyFill="1" applyBorder="1" applyAlignment="1">
      <alignment horizontal="center" vertical="center"/>
    </xf>
    <xf numFmtId="0" fontId="42" fillId="8" borderId="8" xfId="0" applyFont="1" applyFill="1" applyBorder="1" applyAlignment="1">
      <alignment horizontal="center" vertical="center"/>
    </xf>
    <xf numFmtId="0" fontId="43" fillId="0" borderId="26" xfId="0" applyFont="1" applyFill="1" applyBorder="1" applyAlignment="1">
      <alignment horizontal="center" vertical="center"/>
    </xf>
    <xf numFmtId="0" fontId="43" fillId="0" borderId="54" xfId="0" applyFont="1" applyFill="1" applyBorder="1" applyAlignment="1">
      <alignment horizontal="center" vertical="center"/>
    </xf>
    <xf numFmtId="0" fontId="40" fillId="0" borderId="56" xfId="0" applyFont="1" applyFill="1" applyBorder="1" applyAlignment="1">
      <alignment horizontal="center" vertical="center" wrapText="1"/>
    </xf>
    <xf numFmtId="0" fontId="40" fillId="0" borderId="18" xfId="0" applyFont="1" applyFill="1" applyBorder="1" applyAlignment="1">
      <alignment horizontal="center" vertical="center" wrapText="1"/>
    </xf>
    <xf numFmtId="0" fontId="45" fillId="14" borderId="48" xfId="0" applyFont="1" applyFill="1" applyBorder="1" applyAlignment="1">
      <alignment horizontal="center" vertical="center" wrapText="1"/>
    </xf>
    <xf numFmtId="0" fontId="45" fillId="14" borderId="18" xfId="0" applyFont="1" applyFill="1" applyBorder="1" applyAlignment="1">
      <alignment horizontal="center" vertical="center" wrapText="1"/>
    </xf>
    <xf numFmtId="0" fontId="42" fillId="8" borderId="5" xfId="0" applyFont="1" applyFill="1" applyBorder="1" applyAlignment="1">
      <alignment horizontal="center" vertical="center"/>
    </xf>
    <xf numFmtId="0" fontId="42" fillId="8" borderId="1" xfId="0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/>
    </xf>
    <xf numFmtId="0" fontId="42" fillId="0" borderId="3" xfId="0" applyFont="1" applyFill="1" applyBorder="1" applyAlignment="1">
      <alignment horizontal="center" vertical="center"/>
    </xf>
    <xf numFmtId="0" fontId="42" fillId="0" borderId="4" xfId="0" applyFont="1" applyFill="1" applyBorder="1" applyAlignment="1">
      <alignment horizontal="center" vertical="center"/>
    </xf>
    <xf numFmtId="0" fontId="42" fillId="10" borderId="5" xfId="0" applyFont="1" applyFill="1" applyBorder="1" applyAlignment="1">
      <alignment horizontal="center" vertical="center"/>
    </xf>
    <xf numFmtId="0" fontId="42" fillId="10" borderId="1" xfId="0" applyFont="1" applyFill="1" applyBorder="1" applyAlignment="1">
      <alignment horizontal="center" vertical="center"/>
    </xf>
    <xf numFmtId="0" fontId="42" fillId="11" borderId="12" xfId="0" applyFont="1" applyFill="1" applyBorder="1" applyAlignment="1">
      <alignment horizontal="center" vertical="center" wrapText="1"/>
    </xf>
    <xf numFmtId="0" fontId="42" fillId="11" borderId="34" xfId="0" applyFont="1" applyFill="1" applyBorder="1" applyAlignment="1">
      <alignment horizontal="center" vertical="center" wrapText="1"/>
    </xf>
    <xf numFmtId="0" fontId="42" fillId="11" borderId="52" xfId="0" applyFont="1" applyFill="1" applyBorder="1" applyAlignment="1">
      <alignment horizontal="center" vertical="center" wrapText="1"/>
    </xf>
    <xf numFmtId="0" fontId="42" fillId="0" borderId="7" xfId="0" applyFont="1" applyFill="1" applyBorder="1" applyAlignment="1">
      <alignment horizontal="center" vertical="center"/>
    </xf>
    <xf numFmtId="0" fontId="42" fillId="0" borderId="8" xfId="0" applyFont="1" applyFill="1" applyBorder="1" applyAlignment="1">
      <alignment horizontal="center" vertical="center"/>
    </xf>
    <xf numFmtId="0" fontId="43" fillId="0" borderId="26" xfId="0" applyFont="1" applyFill="1" applyBorder="1" applyAlignment="1" applyProtection="1">
      <alignment horizontal="center" vertical="center"/>
      <protection locked="0"/>
    </xf>
    <xf numFmtId="0" fontId="43" fillId="0" borderId="53" xfId="0" applyFont="1" applyFill="1" applyBorder="1" applyAlignment="1" applyProtection="1">
      <alignment horizontal="center" vertical="center"/>
      <protection locked="0"/>
    </xf>
    <xf numFmtId="0" fontId="42" fillId="10" borderId="41" xfId="0" applyFont="1" applyFill="1" applyBorder="1" applyAlignment="1">
      <alignment horizontal="center" vertical="center" wrapText="1"/>
    </xf>
    <xf numFmtId="0" fontId="42" fillId="10" borderId="36" xfId="0" applyFont="1" applyFill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center" vertical="center" wrapText="1"/>
    </xf>
    <xf numFmtId="0" fontId="40" fillId="0" borderId="42" xfId="0" applyFont="1" applyFill="1" applyBorder="1" applyAlignment="1">
      <alignment horizontal="center" vertical="center" wrapText="1"/>
    </xf>
    <xf numFmtId="0" fontId="42" fillId="0" borderId="19" xfId="0" applyFont="1" applyFill="1" applyBorder="1" applyAlignment="1">
      <alignment horizontal="center" vertical="center"/>
    </xf>
    <xf numFmtId="0" fontId="42" fillId="0" borderId="22" xfId="0" applyFont="1" applyFill="1" applyBorder="1" applyAlignment="1">
      <alignment horizontal="center" vertical="center"/>
    </xf>
    <xf numFmtId="0" fontId="42" fillId="0" borderId="23" xfId="0" applyFont="1" applyFill="1" applyBorder="1" applyAlignment="1">
      <alignment horizontal="center" vertical="center"/>
    </xf>
    <xf numFmtId="0" fontId="44" fillId="7" borderId="5" xfId="0" applyFont="1" applyFill="1" applyBorder="1" applyAlignment="1">
      <alignment horizontal="center" vertical="center" wrapText="1"/>
    </xf>
    <xf numFmtId="0" fontId="44" fillId="7" borderId="1" xfId="0" applyFont="1" applyFill="1" applyBorder="1" applyAlignment="1">
      <alignment horizontal="center" vertical="center" wrapText="1"/>
    </xf>
    <xf numFmtId="0" fontId="42" fillId="8" borderId="12" xfId="0" applyFont="1" applyFill="1" applyBorder="1" applyAlignment="1">
      <alignment horizontal="center" vertical="center"/>
    </xf>
    <xf numFmtId="0" fontId="42" fillId="8" borderId="52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41" fillId="0" borderId="0" xfId="0" applyFont="1" applyAlignment="1">
      <alignment horizontal="center" vertical="top"/>
    </xf>
    <xf numFmtId="0" fontId="35" fillId="0" borderId="0" xfId="0" applyFont="1" applyAlignment="1">
      <alignment horizontal="center" vertical="center"/>
    </xf>
    <xf numFmtId="0" fontId="41" fillId="0" borderId="0" xfId="0" applyFont="1" applyBorder="1" applyAlignment="1">
      <alignment horizontal="left" vertical="center" indent="5"/>
    </xf>
    <xf numFmtId="0" fontId="41" fillId="0" borderId="0" xfId="0" applyFont="1" applyBorder="1" applyAlignment="1">
      <alignment horizontal="center" vertical="center"/>
    </xf>
    <xf numFmtId="0" fontId="43" fillId="0" borderId="12" xfId="0" applyFont="1" applyFill="1" applyBorder="1" applyAlignment="1" applyProtection="1">
      <alignment horizontal="center" vertical="center"/>
      <protection locked="0"/>
    </xf>
    <xf numFmtId="0" fontId="43" fillId="0" borderId="52" xfId="0" applyFont="1" applyFill="1" applyBorder="1" applyAlignment="1" applyProtection="1">
      <alignment horizontal="center" vertical="center"/>
      <protection locked="0"/>
    </xf>
    <xf numFmtId="0" fontId="43" fillId="0" borderId="54" xfId="0" applyFont="1" applyFill="1" applyBorder="1" applyAlignment="1" applyProtection="1">
      <alignment horizontal="center" vertical="center"/>
      <protection locked="0"/>
    </xf>
    <xf numFmtId="0" fontId="16" fillId="7" borderId="27" xfId="0" applyFont="1" applyFill="1" applyBorder="1" applyAlignment="1" applyProtection="1">
      <alignment horizontal="center" vertical="center" wrapText="1"/>
    </xf>
    <xf numFmtId="0" fontId="16" fillId="7" borderId="28" xfId="0" applyFont="1" applyFill="1" applyBorder="1" applyAlignment="1" applyProtection="1">
      <alignment horizontal="center" vertical="center" wrapText="1"/>
    </xf>
    <xf numFmtId="0" fontId="16" fillId="7" borderId="29" xfId="0" applyFont="1" applyFill="1" applyBorder="1" applyAlignment="1" applyProtection="1">
      <alignment horizontal="center" vertical="center" wrapText="1"/>
    </xf>
    <xf numFmtId="0" fontId="16" fillId="0" borderId="45" xfId="0" applyFont="1" applyBorder="1" applyAlignment="1" applyProtection="1">
      <alignment horizontal="center" vertical="center" wrapText="1"/>
    </xf>
    <xf numFmtId="0" fontId="16" fillId="0" borderId="46" xfId="0" applyFont="1" applyBorder="1" applyAlignment="1" applyProtection="1">
      <alignment horizontal="center" vertical="center" wrapText="1"/>
    </xf>
    <xf numFmtId="0" fontId="16" fillId="9" borderId="17" xfId="0" applyFont="1" applyFill="1" applyBorder="1" applyAlignment="1" applyProtection="1">
      <alignment horizontal="center" vertical="center" wrapText="1"/>
    </xf>
    <xf numFmtId="0" fontId="16" fillId="9" borderId="18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18" fillId="0" borderId="44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0" fontId="16" fillId="3" borderId="2" xfId="0" applyFont="1" applyFill="1" applyBorder="1" applyAlignment="1" applyProtection="1">
      <alignment horizontal="center" vertical="center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6" fillId="3" borderId="4" xfId="0" applyFont="1" applyFill="1" applyBorder="1" applyAlignment="1" applyProtection="1">
      <alignment horizontal="center" vertical="center" wrapText="1"/>
    </xf>
    <xf numFmtId="0" fontId="3" fillId="0" borderId="33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 wrapText="1"/>
    </xf>
    <xf numFmtId="0" fontId="25" fillId="0" borderId="33" xfId="0" applyFont="1" applyBorder="1" applyAlignment="1" applyProtection="1">
      <alignment horizontal="center" vertical="center" wrapText="1"/>
    </xf>
    <xf numFmtId="0" fontId="18" fillId="0" borderId="24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9" fillId="7" borderId="58" xfId="0" applyFont="1" applyFill="1" applyBorder="1" applyAlignment="1" applyProtection="1">
      <alignment horizontal="center" vertical="center"/>
    </xf>
    <xf numFmtId="0" fontId="9" fillId="7" borderId="30" xfId="0" applyFont="1" applyFill="1" applyBorder="1" applyAlignment="1" applyProtection="1">
      <alignment horizontal="center" vertical="center"/>
    </xf>
    <xf numFmtId="0" fontId="9" fillId="7" borderId="59" xfId="0" applyFont="1" applyFill="1" applyBorder="1" applyAlignment="1" applyProtection="1">
      <alignment horizontal="center" vertical="center"/>
    </xf>
    <xf numFmtId="0" fontId="16" fillId="7" borderId="48" xfId="0" applyFont="1" applyFill="1" applyBorder="1" applyAlignment="1" applyProtection="1">
      <alignment horizontal="center" vertical="center" wrapText="1"/>
    </xf>
    <xf numFmtId="0" fontId="16" fillId="7" borderId="17" xfId="0" applyFont="1" applyFill="1" applyBorder="1" applyAlignment="1" applyProtection="1">
      <alignment horizontal="center" vertical="center" wrapText="1"/>
    </xf>
    <xf numFmtId="0" fontId="16" fillId="7" borderId="18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1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7" borderId="27" xfId="0" applyFont="1" applyFill="1" applyBorder="1" applyAlignment="1" applyProtection="1">
      <alignment horizontal="center" vertical="center" wrapText="1"/>
    </xf>
    <xf numFmtId="0" fontId="5" fillId="7" borderId="28" xfId="0" applyFont="1" applyFill="1" applyBorder="1" applyAlignment="1" applyProtection="1">
      <alignment horizontal="center" vertical="center" wrapText="1"/>
    </xf>
    <xf numFmtId="0" fontId="5" fillId="7" borderId="29" xfId="0" applyFont="1" applyFill="1" applyBorder="1" applyAlignment="1" applyProtection="1">
      <alignment horizontal="center" vertical="center" wrapText="1"/>
    </xf>
    <xf numFmtId="0" fontId="31" fillId="7" borderId="48" xfId="0" applyFont="1" applyFill="1" applyBorder="1" applyAlignment="1" applyProtection="1">
      <alignment horizontal="center" vertical="center" wrapText="1"/>
    </xf>
    <xf numFmtId="0" fontId="31" fillId="7" borderId="17" xfId="0" applyFont="1" applyFill="1" applyBorder="1" applyAlignment="1" applyProtection="1">
      <alignment horizontal="center" vertical="center" wrapText="1"/>
    </xf>
    <xf numFmtId="0" fontId="31" fillId="7" borderId="18" xfId="0" applyFont="1" applyFill="1" applyBorder="1" applyAlignment="1" applyProtection="1">
      <alignment horizontal="center" vertical="center" wrapText="1"/>
    </xf>
    <xf numFmtId="0" fontId="5" fillId="7" borderId="30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/>
    </xf>
    <xf numFmtId="0" fontId="5" fillId="7" borderId="27" xfId="0" applyFont="1" applyFill="1" applyBorder="1" applyAlignment="1">
      <alignment horizontal="center" vertical="center"/>
    </xf>
    <xf numFmtId="0" fontId="5" fillId="7" borderId="60" xfId="0" applyFont="1" applyFill="1" applyBorder="1" applyAlignment="1">
      <alignment horizontal="center" vertical="center"/>
    </xf>
    <xf numFmtId="0" fontId="5" fillId="7" borderId="28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5" fillId="7" borderId="20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5" fillId="7" borderId="19" xfId="0" applyFont="1" applyFill="1" applyBorder="1" applyAlignment="1">
      <alignment horizontal="center" vertical="center"/>
    </xf>
    <xf numFmtId="0" fontId="5" fillId="7" borderId="22" xfId="0" applyFont="1" applyFill="1" applyBorder="1" applyAlignment="1">
      <alignment horizontal="center" vertical="center"/>
    </xf>
    <xf numFmtId="0" fontId="5" fillId="7" borderId="23" xfId="0" applyFont="1" applyFill="1" applyBorder="1" applyAlignment="1">
      <alignment horizontal="center" vertical="center"/>
    </xf>
    <xf numFmtId="0" fontId="5" fillId="7" borderId="24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/>
    </xf>
    <xf numFmtId="0" fontId="5" fillId="7" borderId="25" xfId="0" applyFont="1" applyFill="1" applyBorder="1" applyAlignment="1">
      <alignment horizontal="center" vertical="center"/>
    </xf>
    <xf numFmtId="9" fontId="32" fillId="13" borderId="48" xfId="1" applyFont="1" applyFill="1" applyBorder="1" applyAlignment="1" applyProtection="1">
      <alignment horizontal="center" vertical="center" wrapText="1"/>
    </xf>
    <xf numFmtId="9" fontId="32" fillId="13" borderId="17" xfId="1" applyFont="1" applyFill="1" applyBorder="1" applyAlignment="1" applyProtection="1">
      <alignment horizontal="center" vertical="center" wrapText="1"/>
    </xf>
    <xf numFmtId="9" fontId="32" fillId="13" borderId="18" xfId="1" applyFont="1" applyFill="1" applyBorder="1" applyAlignment="1" applyProtection="1">
      <alignment horizontal="center" vertical="center" wrapText="1"/>
    </xf>
    <xf numFmtId="0" fontId="32" fillId="13" borderId="48" xfId="1" applyNumberFormat="1" applyFont="1" applyFill="1" applyBorder="1" applyAlignment="1" applyProtection="1">
      <alignment horizontal="center" vertical="center" wrapText="1"/>
    </xf>
    <xf numFmtId="0" fontId="32" fillId="13" borderId="17" xfId="1" applyNumberFormat="1" applyFont="1" applyFill="1" applyBorder="1" applyAlignment="1" applyProtection="1">
      <alignment horizontal="center" vertical="center" wrapText="1"/>
    </xf>
    <xf numFmtId="0" fontId="32" fillId="13" borderId="18" xfId="1" applyNumberFormat="1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1" fontId="18" fillId="15" borderId="19" xfId="2" applyNumberFormat="1" applyFont="1" applyFill="1" applyBorder="1" applyAlignment="1">
      <alignment horizontal="center" vertical="center"/>
    </xf>
    <xf numFmtId="1" fontId="18" fillId="15" borderId="65" xfId="2" applyNumberFormat="1" applyFont="1" applyFill="1" applyBorder="1" applyAlignment="1">
      <alignment horizontal="center" vertical="center"/>
    </xf>
    <xf numFmtId="1" fontId="58" fillId="15" borderId="22" xfId="3" applyNumberFormat="1" applyFont="1" applyFill="1" applyBorder="1" applyAlignment="1" applyProtection="1">
      <alignment horizontal="center" vertical="center"/>
    </xf>
    <xf numFmtId="1" fontId="58" fillId="15" borderId="23" xfId="3" applyNumberFormat="1" applyFont="1" applyFill="1" applyBorder="1" applyAlignment="1" applyProtection="1">
      <alignment horizontal="center" vertical="center"/>
    </xf>
    <xf numFmtId="1" fontId="58" fillId="15" borderId="33" xfId="3" applyNumberFormat="1" applyFont="1" applyFill="1" applyBorder="1" applyAlignment="1" applyProtection="1">
      <alignment horizontal="center" vertical="center"/>
    </xf>
    <xf numFmtId="1" fontId="58" fillId="15" borderId="66" xfId="3" applyNumberFormat="1" applyFont="1" applyFill="1" applyBorder="1" applyAlignment="1" applyProtection="1">
      <alignment horizontal="center" vertical="center"/>
    </xf>
  </cellXfs>
  <cellStyles count="4">
    <cellStyle name="Hyperlink" xfId="3" builtinId="8"/>
    <cellStyle name="Normal" xfId="0" builtinId="0"/>
    <cellStyle name="Normal_Rebar Optimizer-Rev 05" xfId="2"/>
    <cellStyle name="Percent" xfId="1" builtinId="5"/>
  </cellStyles>
  <dxfs count="37"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fgColor theme="0"/>
          <bgColor theme="1"/>
        </patternFill>
      </fill>
    </dxf>
    <dxf>
      <fill>
        <patternFill>
          <bgColor theme="0" tint="-0.3499862666707357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cat>
            <c:numRef>
              <c:f>'نتیجه نهایی'!$H$8:$H$11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'نتیجه نهایی'!$I$8:$I$11</c:f>
            </c:numRef>
          </c:val>
        </c:ser>
        <c:ser>
          <c:idx val="1"/>
          <c:order val="1"/>
          <c:invertIfNegative val="0"/>
          <c:cat>
            <c:numRef>
              <c:f>'نتیجه نهایی'!$H$8:$H$11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'نتیجه نهایی'!$J$8:$J$11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9248896"/>
        <c:axId val="213767232"/>
        <c:axId val="0"/>
      </c:bar3DChart>
      <c:catAx>
        <c:axId val="23924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cs typeface="B Koodak" pitchFamily="2" charset="-78"/>
              </a:defRPr>
            </a:pPr>
            <a:endParaRPr lang="en-US"/>
          </a:p>
        </c:txPr>
        <c:crossAx val="213767232"/>
        <c:crosses val="autoZero"/>
        <c:auto val="1"/>
        <c:lblAlgn val="ctr"/>
        <c:lblOffset val="100"/>
        <c:noMultiLvlLbl val="0"/>
      </c:catAx>
      <c:valAx>
        <c:axId val="21376723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cs typeface="B Koodak" pitchFamily="2" charset="-78"/>
              </a:defRPr>
            </a:pPr>
            <a:endParaRPr lang="en-US"/>
          </a:p>
        </c:txPr>
        <c:crossAx val="239248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840441</xdr:colOff>
      <xdr:row>5</xdr:row>
      <xdr:rowOff>326091</xdr:rowOff>
    </xdr:from>
    <xdr:to>
      <xdr:col>18</xdr:col>
      <xdr:colOff>481853</xdr:colOff>
      <xdr:row>11</xdr:row>
      <xdr:rowOff>112059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linkedin.com/profile/view?id=285948312&amp;trk=nav_responsive_tab_profile" TargetMode="External"/><Relationship Id="rId1" Type="http://schemas.openxmlformats.org/officeDocument/2006/relationships/hyperlink" Target="mailto:pppc.bn@gmail.com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54"/>
  <sheetViews>
    <sheetView showGridLines="0" tabSelected="1" topLeftCell="I16" zoomScale="70" zoomScaleNormal="70" workbookViewId="0">
      <selection activeCell="W21" sqref="W21"/>
    </sheetView>
  </sheetViews>
  <sheetFormatPr defaultRowHeight="28.5"/>
  <cols>
    <col min="1" max="1" width="9.140625" style="147" hidden="1" customWidth="1"/>
    <col min="2" max="2" width="30.7109375" style="147" hidden="1" customWidth="1"/>
    <col min="3" max="3" width="29.5703125" style="147" hidden="1" customWidth="1"/>
    <col min="4" max="6" width="7.7109375" style="147" hidden="1" customWidth="1"/>
    <col min="7" max="8" width="6.7109375" style="111" hidden="1" customWidth="1"/>
    <col min="9" max="9" width="3.85546875" style="111" customWidth="1"/>
    <col min="10" max="10" width="30.28515625" style="147" customWidth="1"/>
    <col min="11" max="16" width="14.7109375" style="147" customWidth="1"/>
    <col min="17" max="17" width="7.28515625" style="147" customWidth="1"/>
    <col min="18" max="18" width="12.7109375" style="147" hidden="1" customWidth="1"/>
    <col min="19" max="23" width="12.7109375" style="147" customWidth="1"/>
    <col min="24" max="36" width="5.7109375" style="147" customWidth="1"/>
    <col min="37" max="40" width="9.140625" style="147"/>
    <col min="41" max="41" width="20.85546875" style="147" bestFit="1" customWidth="1"/>
    <col min="42" max="42" width="9.28515625" style="147" bestFit="1" customWidth="1"/>
    <col min="43" max="16384" width="9.140625" style="147"/>
  </cols>
  <sheetData>
    <row r="1" spans="2:17" hidden="1">
      <c r="F1" s="111"/>
      <c r="H1" s="148"/>
      <c r="J1" s="111"/>
      <c r="K1" s="111"/>
      <c r="L1" s="111"/>
      <c r="M1" s="111"/>
      <c r="N1" s="111"/>
      <c r="O1" s="111"/>
      <c r="P1" s="111"/>
      <c r="Q1" s="111"/>
    </row>
    <row r="2" spans="2:17" ht="62.25" hidden="1" customHeight="1" thickBot="1">
      <c r="F2" s="111"/>
      <c r="H2" s="149"/>
      <c r="I2" s="150"/>
      <c r="K2" s="151"/>
      <c r="L2" s="151"/>
      <c r="M2" s="151"/>
      <c r="N2" s="151"/>
      <c r="Q2" s="111"/>
    </row>
    <row r="3" spans="2:17" ht="48.75" hidden="1" customHeight="1">
      <c r="B3" s="198" t="s">
        <v>4</v>
      </c>
      <c r="C3" s="198"/>
      <c r="D3" s="198"/>
      <c r="E3" s="199"/>
      <c r="F3" s="192"/>
      <c r="J3" s="152"/>
      <c r="K3" s="152"/>
      <c r="L3" s="152"/>
      <c r="M3" s="152"/>
      <c r="N3" s="152"/>
      <c r="O3" s="152"/>
      <c r="P3" s="111"/>
      <c r="Q3" s="111"/>
    </row>
    <row r="4" spans="2:17" ht="30" hidden="1" customHeight="1">
      <c r="B4" s="153" t="s">
        <v>22</v>
      </c>
      <c r="C4" s="153">
        <v>0</v>
      </c>
      <c r="D4" s="153">
        <v>0</v>
      </c>
      <c r="E4" s="154">
        <v>0</v>
      </c>
      <c r="F4" s="111">
        <v>0</v>
      </c>
      <c r="J4" s="155"/>
      <c r="K4" s="155"/>
      <c r="L4" s="155"/>
      <c r="M4" s="155"/>
      <c r="N4" s="155"/>
      <c r="O4" s="155"/>
      <c r="P4" s="111"/>
      <c r="Q4" s="111"/>
    </row>
    <row r="5" spans="2:17" ht="30" hidden="1" customHeight="1">
      <c r="B5" s="156" t="s">
        <v>0</v>
      </c>
      <c r="C5" s="156">
        <v>0</v>
      </c>
      <c r="D5" s="156">
        <v>0</v>
      </c>
      <c r="E5" s="157">
        <v>0</v>
      </c>
      <c r="F5" s="111">
        <v>3</v>
      </c>
      <c r="J5" s="111"/>
      <c r="K5" s="111"/>
      <c r="L5" s="111"/>
      <c r="M5" s="111"/>
      <c r="N5" s="158"/>
      <c r="O5" s="158"/>
      <c r="P5" s="158"/>
      <c r="Q5" s="111"/>
    </row>
    <row r="6" spans="2:17" ht="30" hidden="1" customHeight="1">
      <c r="B6" s="159" t="s">
        <v>1</v>
      </c>
      <c r="C6" s="159">
        <v>0</v>
      </c>
      <c r="D6" s="159">
        <v>3</v>
      </c>
      <c r="E6" s="160">
        <v>3</v>
      </c>
      <c r="F6" s="111">
        <v>5</v>
      </c>
      <c r="J6" s="111"/>
      <c r="K6" s="111"/>
      <c r="L6" s="111"/>
      <c r="M6" s="111"/>
      <c r="N6" s="158"/>
      <c r="O6" s="158"/>
      <c r="P6" s="158"/>
      <c r="Q6" s="111"/>
    </row>
    <row r="7" spans="2:17" ht="30" hidden="1" customHeight="1">
      <c r="B7" s="159" t="s">
        <v>44</v>
      </c>
      <c r="C7" s="159">
        <v>2</v>
      </c>
      <c r="D7" s="159">
        <v>5</v>
      </c>
      <c r="E7" s="160">
        <v>5</v>
      </c>
      <c r="F7" s="111">
        <v>8</v>
      </c>
      <c r="J7" s="111"/>
      <c r="K7" s="111"/>
      <c r="L7" s="111"/>
      <c r="M7" s="111"/>
      <c r="N7" s="111"/>
      <c r="O7" s="111"/>
      <c r="P7" s="111"/>
      <c r="Q7" s="111"/>
    </row>
    <row r="8" spans="2:17" ht="30" hidden="1" customHeight="1">
      <c r="B8" s="161" t="s">
        <v>2</v>
      </c>
      <c r="C8" s="161">
        <v>5</v>
      </c>
      <c r="D8" s="161">
        <v>7</v>
      </c>
      <c r="E8" s="162">
        <v>7</v>
      </c>
      <c r="F8" s="111">
        <v>10</v>
      </c>
      <c r="J8" s="111"/>
      <c r="K8" s="111"/>
      <c r="L8" s="111"/>
      <c r="M8" s="111"/>
      <c r="N8" s="111"/>
      <c r="O8" s="111"/>
      <c r="P8" s="111"/>
      <c r="Q8" s="111"/>
    </row>
    <row r="9" spans="2:17" ht="30" hidden="1" customHeight="1" thickBot="1">
      <c r="B9" s="163" t="s">
        <v>3</v>
      </c>
      <c r="C9" s="163">
        <v>7</v>
      </c>
      <c r="D9" s="163">
        <v>10</v>
      </c>
      <c r="E9" s="164">
        <v>10</v>
      </c>
      <c r="F9" s="111">
        <v>10</v>
      </c>
      <c r="J9" s="111"/>
      <c r="K9" s="111"/>
      <c r="L9" s="111"/>
      <c r="M9" s="111"/>
      <c r="N9" s="111"/>
      <c r="O9" s="111"/>
      <c r="P9" s="111"/>
      <c r="Q9" s="111"/>
    </row>
    <row r="10" spans="2:17" ht="30" hidden="1" customHeight="1" thickBot="1">
      <c r="F10" s="111"/>
      <c r="J10" s="111"/>
      <c r="K10" s="111"/>
      <c r="L10" s="111"/>
      <c r="M10" s="111"/>
      <c r="N10" s="111"/>
      <c r="O10" s="111"/>
      <c r="P10" s="111"/>
      <c r="Q10" s="111"/>
    </row>
    <row r="11" spans="2:17" ht="50.25" hidden="1" customHeight="1">
      <c r="B11" s="200" t="s">
        <v>10</v>
      </c>
      <c r="C11" s="200"/>
      <c r="D11" s="200"/>
      <c r="E11" s="201"/>
      <c r="F11" s="192"/>
      <c r="J11" s="111"/>
      <c r="K11" s="111"/>
      <c r="L11" s="111"/>
      <c r="M11" s="111"/>
      <c r="N11" s="111"/>
      <c r="O11" s="111"/>
      <c r="P11" s="111"/>
      <c r="Q11" s="111"/>
    </row>
    <row r="12" spans="2:17" ht="30" hidden="1" customHeight="1">
      <c r="B12" s="153" t="s">
        <v>22</v>
      </c>
      <c r="C12" s="153">
        <v>0</v>
      </c>
      <c r="D12" s="153">
        <v>0</v>
      </c>
      <c r="E12" s="154">
        <v>0</v>
      </c>
      <c r="F12" s="111">
        <v>0</v>
      </c>
      <c r="J12" s="111"/>
      <c r="K12" s="111"/>
      <c r="L12" s="111"/>
      <c r="M12" s="111"/>
      <c r="N12" s="111"/>
      <c r="O12" s="111"/>
      <c r="P12" s="111"/>
      <c r="Q12" s="111"/>
    </row>
    <row r="13" spans="2:17" ht="30" hidden="1" customHeight="1">
      <c r="B13" s="156" t="s">
        <v>5</v>
      </c>
      <c r="C13" s="156">
        <v>0</v>
      </c>
      <c r="D13" s="156">
        <v>0</v>
      </c>
      <c r="E13" s="157">
        <v>0</v>
      </c>
      <c r="F13" s="111">
        <v>20</v>
      </c>
      <c r="J13" s="111"/>
      <c r="K13" s="111"/>
      <c r="L13" s="111"/>
      <c r="M13" s="111"/>
      <c r="N13" s="111"/>
      <c r="O13" s="111"/>
      <c r="P13" s="111"/>
      <c r="Q13" s="111"/>
    </row>
    <row r="14" spans="2:17" ht="30" hidden="1" customHeight="1">
      <c r="B14" s="159" t="s">
        <v>6</v>
      </c>
      <c r="C14" s="159">
        <v>0</v>
      </c>
      <c r="D14" s="159">
        <v>20</v>
      </c>
      <c r="E14" s="160">
        <v>20</v>
      </c>
      <c r="F14" s="111">
        <v>40</v>
      </c>
      <c r="J14" s="111"/>
      <c r="K14" s="111"/>
      <c r="L14" s="111"/>
      <c r="M14" s="111"/>
      <c r="N14" s="111"/>
      <c r="O14" s="111"/>
      <c r="P14" s="111"/>
      <c r="Q14" s="111"/>
    </row>
    <row r="15" spans="2:17" ht="30" hidden="1" customHeight="1">
      <c r="B15" s="159" t="s">
        <v>7</v>
      </c>
      <c r="C15" s="159">
        <v>30</v>
      </c>
      <c r="D15" s="159">
        <v>50</v>
      </c>
      <c r="E15" s="160">
        <v>50</v>
      </c>
      <c r="F15" s="111">
        <v>70</v>
      </c>
      <c r="J15" s="111"/>
      <c r="K15" s="111"/>
      <c r="L15" s="111"/>
      <c r="M15" s="111"/>
      <c r="N15" s="111"/>
      <c r="O15" s="111"/>
      <c r="P15" s="111"/>
      <c r="Q15" s="111"/>
    </row>
    <row r="16" spans="2:17" ht="30" customHeight="1">
      <c r="B16" s="161" t="s">
        <v>8</v>
      </c>
      <c r="C16" s="161">
        <v>60</v>
      </c>
      <c r="D16" s="161">
        <v>80</v>
      </c>
      <c r="E16" s="162">
        <v>80</v>
      </c>
      <c r="F16" s="111">
        <v>100</v>
      </c>
      <c r="M16" s="111"/>
      <c r="N16" s="111"/>
      <c r="O16" s="111"/>
      <c r="P16" s="111"/>
      <c r="Q16" s="111"/>
    </row>
    <row r="17" spans="1:18" ht="30" customHeight="1" thickBot="1">
      <c r="B17" s="163" t="s">
        <v>9</v>
      </c>
      <c r="C17" s="163">
        <v>80</v>
      </c>
      <c r="D17" s="163">
        <v>100</v>
      </c>
      <c r="E17" s="164">
        <v>100</v>
      </c>
      <c r="F17" s="111">
        <v>100</v>
      </c>
      <c r="M17" s="192"/>
      <c r="N17" s="192"/>
      <c r="O17" s="202" t="s">
        <v>45</v>
      </c>
      <c r="P17" s="202"/>
      <c r="Q17" s="111"/>
    </row>
    <row r="18" spans="1:18">
      <c r="J18" s="111"/>
      <c r="K18" s="111"/>
      <c r="L18" s="111"/>
      <c r="M18" s="192"/>
      <c r="N18" s="192"/>
      <c r="O18" s="193" t="s">
        <v>43</v>
      </c>
      <c r="P18" s="193"/>
      <c r="Q18" s="111"/>
    </row>
    <row r="19" spans="1:18" ht="45" customHeight="1" thickBot="1">
      <c r="B19" s="165"/>
      <c r="C19" s="165"/>
      <c r="D19" s="165"/>
      <c r="E19" s="165"/>
      <c r="F19" s="143"/>
      <c r="G19" s="143"/>
      <c r="H19" s="143"/>
      <c r="J19" s="194"/>
      <c r="K19" s="195"/>
      <c r="L19" s="195"/>
      <c r="M19" s="195"/>
      <c r="N19" s="195"/>
      <c r="O19" s="196"/>
      <c r="P19" s="197"/>
      <c r="Q19" s="111"/>
    </row>
    <row r="20" spans="1:18" ht="51.75" customHeight="1" thickBot="1">
      <c r="B20" s="111"/>
      <c r="C20" s="111"/>
      <c r="D20" s="111"/>
      <c r="E20" s="111"/>
      <c r="F20" s="111"/>
      <c r="I20" s="166"/>
      <c r="J20" s="167" t="s">
        <v>46</v>
      </c>
      <c r="K20" s="177" t="s">
        <v>32</v>
      </c>
      <c r="L20" s="177" t="s">
        <v>33</v>
      </c>
      <c r="M20" s="177" t="s">
        <v>34</v>
      </c>
      <c r="N20" s="177" t="s">
        <v>35</v>
      </c>
      <c r="O20" s="177" t="s">
        <v>36</v>
      </c>
      <c r="P20" s="178" t="s">
        <v>37</v>
      </c>
      <c r="Q20" s="111"/>
    </row>
    <row r="21" spans="1:18" ht="42" customHeight="1" thickBot="1">
      <c r="B21" s="111"/>
      <c r="C21" s="111"/>
      <c r="D21" s="111"/>
      <c r="E21" s="111"/>
      <c r="F21" s="111"/>
      <c r="I21" s="166"/>
      <c r="J21" s="168" t="s">
        <v>47</v>
      </c>
      <c r="K21" s="182"/>
      <c r="L21" s="182"/>
      <c r="M21" s="182"/>
      <c r="N21" s="182"/>
      <c r="O21" s="182"/>
      <c r="P21" s="183"/>
      <c r="Q21" s="111"/>
      <c r="R21" s="169">
        <f>6-COUNTBLANK(K21:P21)</f>
        <v>0</v>
      </c>
    </row>
    <row r="22" spans="1:18" ht="42" customHeight="1" thickBot="1">
      <c r="B22" s="111"/>
      <c r="C22" s="111"/>
      <c r="D22" s="111"/>
      <c r="E22" s="111"/>
      <c r="F22" s="111"/>
      <c r="I22" s="166"/>
      <c r="J22" s="168" t="s">
        <v>55</v>
      </c>
      <c r="K22" s="184"/>
      <c r="L22" s="184"/>
      <c r="M22" s="184"/>
      <c r="N22" s="184"/>
      <c r="O22" s="184"/>
      <c r="P22" s="185"/>
      <c r="Q22" s="111"/>
    </row>
    <row r="23" spans="1:18" ht="39" hidden="1" customHeight="1" thickBot="1">
      <c r="B23" s="111"/>
      <c r="C23" s="111"/>
      <c r="D23" s="111"/>
      <c r="E23" s="111"/>
      <c r="F23" s="111"/>
      <c r="I23" s="170"/>
      <c r="J23" s="171"/>
      <c r="K23" s="172" t="str">
        <f>IF(COUNTBLANK(K21)=0,"حاضر","غایب")</f>
        <v>غایب</v>
      </c>
      <c r="L23" s="172" t="str">
        <f t="shared" ref="L23:P23" si="0">IF(COUNTBLANK(L21)=0,"حاضر","غایب")</f>
        <v>غایب</v>
      </c>
      <c r="M23" s="172" t="str">
        <f t="shared" si="0"/>
        <v>غایب</v>
      </c>
      <c r="N23" s="172" t="str">
        <f t="shared" si="0"/>
        <v>غایب</v>
      </c>
      <c r="O23" s="172" t="str">
        <f t="shared" si="0"/>
        <v>غایب</v>
      </c>
      <c r="P23" s="173" t="str">
        <f t="shared" si="0"/>
        <v>غایب</v>
      </c>
      <c r="Q23" s="111"/>
    </row>
    <row r="24" spans="1:18" ht="29.25" thickBot="1">
      <c r="B24" s="111"/>
      <c r="C24" s="111"/>
      <c r="D24" s="111"/>
      <c r="E24" s="111"/>
      <c r="F24" s="111"/>
      <c r="J24" s="111"/>
      <c r="K24" s="111"/>
      <c r="L24" s="111"/>
      <c r="M24" s="111"/>
      <c r="N24" s="111"/>
      <c r="O24" s="111"/>
      <c r="P24" s="111"/>
      <c r="Q24" s="111"/>
    </row>
    <row r="25" spans="1:18" ht="23.25" hidden="1" customHeight="1" thickBot="1">
      <c r="A25" s="111"/>
      <c r="B25" s="111"/>
      <c r="C25" s="111"/>
      <c r="J25" s="111"/>
      <c r="K25" s="111"/>
      <c r="L25" s="111"/>
      <c r="M25" s="111"/>
      <c r="N25" s="111"/>
      <c r="O25" s="111"/>
      <c r="P25" s="111"/>
      <c r="Q25" s="111"/>
    </row>
    <row r="26" spans="1:18" ht="34.5" customHeight="1" thickBot="1">
      <c r="A26" s="111"/>
      <c r="B26" s="111"/>
      <c r="C26" s="111"/>
      <c r="J26" s="174" t="s">
        <v>48</v>
      </c>
      <c r="K26" s="186"/>
      <c r="L26" s="187"/>
      <c r="M26" s="187"/>
      <c r="N26" s="188"/>
      <c r="O26" s="111"/>
      <c r="P26" s="111"/>
      <c r="Q26" s="111"/>
      <c r="R26" s="169">
        <f>4-COUNTBLANK(K26:N26)</f>
        <v>0</v>
      </c>
    </row>
    <row r="27" spans="1:18" ht="15" customHeight="1" thickBot="1">
      <c r="A27" s="111"/>
      <c r="B27" s="111"/>
      <c r="C27" s="111"/>
      <c r="J27" s="175"/>
      <c r="K27" s="175"/>
      <c r="L27" s="111"/>
      <c r="M27" s="111"/>
      <c r="N27" s="111"/>
      <c r="O27" s="111"/>
      <c r="P27" s="111"/>
      <c r="Q27" s="111"/>
    </row>
    <row r="28" spans="1:18" ht="29.25" hidden="1" thickBot="1">
      <c r="A28" s="111"/>
      <c r="B28" s="111"/>
      <c r="C28" s="111"/>
      <c r="J28" s="111"/>
      <c r="K28" s="111"/>
      <c r="L28" s="111"/>
      <c r="M28" s="111"/>
      <c r="N28" s="111"/>
      <c r="O28" s="111"/>
      <c r="P28" s="111"/>
      <c r="Q28" s="111"/>
    </row>
    <row r="29" spans="1:18" ht="29.25" hidden="1" thickBot="1">
      <c r="A29" s="111"/>
      <c r="B29" s="111"/>
      <c r="C29" s="111"/>
      <c r="J29" s="111"/>
      <c r="K29" s="111"/>
      <c r="L29" s="111"/>
      <c r="M29" s="111"/>
      <c r="N29" s="111"/>
      <c r="O29" s="111"/>
      <c r="P29" s="111"/>
      <c r="Q29" s="111"/>
    </row>
    <row r="30" spans="1:18" ht="39.75" customHeight="1" thickBot="1">
      <c r="A30" s="111"/>
      <c r="B30" s="111"/>
      <c r="C30" s="111"/>
      <c r="J30" s="176" t="s">
        <v>49</v>
      </c>
      <c r="K30" s="189"/>
      <c r="L30" s="190"/>
      <c r="M30" s="190"/>
      <c r="N30" s="190"/>
      <c r="O30" s="190"/>
      <c r="P30" s="191"/>
      <c r="Q30" s="111"/>
      <c r="R30" s="169">
        <f>6-COUNTBLANK(K30:P30)</f>
        <v>0</v>
      </c>
    </row>
    <row r="31" spans="1:18">
      <c r="A31" s="111"/>
      <c r="B31" s="111"/>
      <c r="C31" s="111"/>
      <c r="D31" s="111"/>
      <c r="E31" s="111"/>
      <c r="F31" s="111"/>
      <c r="J31" s="111"/>
      <c r="K31" s="111"/>
      <c r="L31" s="111"/>
      <c r="M31" s="111"/>
      <c r="N31" s="111"/>
      <c r="O31" s="111"/>
      <c r="P31" s="111"/>
      <c r="Q31" s="111"/>
    </row>
    <row r="32" spans="1:18" ht="29.25" thickBot="1">
      <c r="B32" s="111"/>
      <c r="C32" s="111"/>
    </row>
    <row r="33" spans="10:12">
      <c r="J33" s="317" t="s">
        <v>67</v>
      </c>
      <c r="K33" s="319" t="s">
        <v>69</v>
      </c>
      <c r="L33" s="320"/>
    </row>
    <row r="34" spans="10:12" ht="29.25" thickBot="1">
      <c r="J34" s="318"/>
      <c r="K34" s="321" t="s">
        <v>68</v>
      </c>
      <c r="L34" s="322"/>
    </row>
    <row r="48" spans="10:12" hidden="1">
      <c r="J48" s="147" t="s">
        <v>55</v>
      </c>
    </row>
    <row r="49" spans="10:11" hidden="1">
      <c r="J49" s="147" t="s">
        <v>56</v>
      </c>
      <c r="K49" s="147">
        <v>5</v>
      </c>
    </row>
    <row r="50" spans="10:11" hidden="1">
      <c r="J50" s="147" t="s">
        <v>57</v>
      </c>
      <c r="K50" s="147">
        <v>4</v>
      </c>
    </row>
    <row r="51" spans="10:11" hidden="1">
      <c r="J51" s="147" t="s">
        <v>58</v>
      </c>
      <c r="K51" s="147">
        <v>3</v>
      </c>
    </row>
    <row r="52" spans="10:11" hidden="1">
      <c r="J52" s="147" t="s">
        <v>59</v>
      </c>
      <c r="K52" s="147">
        <v>2</v>
      </c>
    </row>
    <row r="53" spans="10:11" hidden="1">
      <c r="J53" s="147" t="s">
        <v>60</v>
      </c>
      <c r="K53" s="147">
        <v>1</v>
      </c>
    </row>
    <row r="54" spans="10:11" hidden="1">
      <c r="K54" s="147">
        <v>0</v>
      </c>
    </row>
  </sheetData>
  <sheetProtection selectLockedCells="1"/>
  <dataConsolidate function="varp" topLabels="1" link="1">
    <dataRefs count="2">
      <dataRef ref="A2:A6" sheet="DATA BASE"/>
      <dataRef ref="A9:A13" sheet="DATA BASE"/>
    </dataRefs>
  </dataConsolidate>
  <mergeCells count="10">
    <mergeCell ref="M18:N18"/>
    <mergeCell ref="O18:P18"/>
    <mergeCell ref="M17:N17"/>
    <mergeCell ref="J19:P19"/>
    <mergeCell ref="B3:F3"/>
    <mergeCell ref="B11:F11"/>
    <mergeCell ref="O17:P17"/>
    <mergeCell ref="J33:J34"/>
    <mergeCell ref="K33:L33"/>
    <mergeCell ref="K34:L34"/>
  </mergeCells>
  <conditionalFormatting sqref="K23:P23">
    <cfRule type="cellIs" dxfId="36" priority="121" operator="equal">
      <formula>#REF!</formula>
    </cfRule>
    <cfRule type="colorScale" priority="122">
      <colorScale>
        <cfvo type="min"/>
        <cfvo type="max"/>
        <color rgb="FFFF7128"/>
        <color rgb="FFFFEF9C"/>
      </colorScale>
    </cfRule>
  </conditionalFormatting>
  <conditionalFormatting sqref="K23:P23">
    <cfRule type="iconSet" priority="123">
      <iconSet iconSet="3ArrowsGray">
        <cfvo type="percent" val="0"/>
        <cfvo type="percent" val="33"/>
        <cfvo type="percent" val="67"/>
      </iconSet>
    </cfRule>
  </conditionalFormatting>
  <conditionalFormatting sqref="O23:P23">
    <cfRule type="iconSet" priority="124">
      <iconSet iconSet="3ArrowsGray">
        <cfvo type="percent" val="0"/>
        <cfvo type="percent" val="33"/>
        <cfvo type="percent" val="67"/>
      </iconSet>
    </cfRule>
  </conditionalFormatting>
  <dataValidations count="2">
    <dataValidation type="list" allowBlank="1" showInputMessage="1" showErrorMessage="1" sqref="K23:P23">
      <formula1>"حاضر,غایب"</formula1>
    </dataValidation>
    <dataValidation type="list" allowBlank="1" showInputMessage="1" showErrorMessage="1" sqref="K22:P22">
      <formula1>$J$49:$J$54</formula1>
    </dataValidation>
  </dataValidations>
  <hyperlinks>
    <hyperlink ref="K34" r:id="rId1"/>
    <hyperlink ref="K33" r:id="rId2" display="Babak nikpour"/>
  </hyperlinks>
  <printOptions horizontalCentered="1"/>
  <pageMargins left="0.25" right="0.25" top="0.75" bottom="0.75" header="0.3" footer="0.3"/>
  <pageSetup paperSize="9" orientation="landscape" r:id="rId3"/>
  <headerFooter>
    <oddHeader>&amp;C
&amp;"Arial,Regular"&amp;16کمسیون معاملات جهاد توسعه پناهساز
سیستم تصمیم گیری چند معیاره فازی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I27"/>
  <sheetViews>
    <sheetView topLeftCell="D5" zoomScale="130" zoomScaleNormal="130" workbookViewId="0">
      <selection activeCell="AE5" sqref="AE5"/>
    </sheetView>
  </sheetViews>
  <sheetFormatPr defaultColWidth="4.28515625" defaultRowHeight="35.25" customHeight="1"/>
  <cols>
    <col min="1" max="1" width="19.140625" customWidth="1"/>
    <col min="2" max="29" width="4.28515625" style="43"/>
    <col min="30" max="30" width="10" style="43" customWidth="1"/>
    <col min="31" max="31" width="7.85546875" customWidth="1"/>
    <col min="35" max="35" width="5.7109375" bestFit="1" customWidth="1"/>
  </cols>
  <sheetData>
    <row r="1" spans="1:35" ht="35.25" customHeight="1">
      <c r="A1" s="70"/>
      <c r="B1" s="69"/>
      <c r="C1" s="69"/>
      <c r="D1" s="69"/>
      <c r="E1" s="69"/>
      <c r="F1" s="69"/>
      <c r="G1" s="69"/>
      <c r="H1" s="69"/>
      <c r="I1" s="69"/>
      <c r="J1" s="69"/>
      <c r="K1" s="268" t="s">
        <v>23</v>
      </c>
      <c r="L1" s="268"/>
      <c r="M1" s="268"/>
      <c r="N1" s="268"/>
      <c r="O1" s="268"/>
      <c r="P1" s="268"/>
      <c r="Q1" s="268"/>
      <c r="R1" s="268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70"/>
    </row>
    <row r="2" spans="1:35" ht="35.25" customHeight="1">
      <c r="A2" s="70"/>
      <c r="B2" s="69"/>
      <c r="C2" s="69"/>
      <c r="D2" s="69"/>
      <c r="E2" s="69"/>
      <c r="F2" s="69"/>
      <c r="G2" s="69"/>
      <c r="H2" s="69"/>
      <c r="I2" s="69"/>
      <c r="J2" s="69"/>
      <c r="K2" s="269" t="s">
        <v>38</v>
      </c>
      <c r="L2" s="269"/>
      <c r="M2" s="269"/>
      <c r="N2" s="269"/>
      <c r="O2" s="269"/>
      <c r="P2" s="269"/>
      <c r="Q2" s="269"/>
      <c r="R2" s="2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70"/>
    </row>
    <row r="3" spans="1:35" ht="35.25" customHeight="1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69"/>
      <c r="AE3" s="70"/>
    </row>
    <row r="4" spans="1:35" ht="35.25" customHeight="1" thickBot="1">
      <c r="A4" s="70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70"/>
    </row>
    <row r="5" spans="1:35" ht="35.25" customHeight="1" thickBot="1">
      <c r="A5" s="72" t="s">
        <v>26</v>
      </c>
      <c r="B5" s="273">
        <f>'داده های  اولیه جلسه'!$K$21</f>
        <v>0</v>
      </c>
      <c r="C5" s="274"/>
      <c r="D5" s="274"/>
      <c r="E5" s="275"/>
      <c r="F5" s="273">
        <f>'داده های  اولیه جلسه'!$L$21</f>
        <v>0</v>
      </c>
      <c r="G5" s="274"/>
      <c r="H5" s="274"/>
      <c r="I5" s="275"/>
      <c r="J5" s="273">
        <f>'داده های  اولیه جلسه'!$M$21</f>
        <v>0</v>
      </c>
      <c r="K5" s="274"/>
      <c r="L5" s="274"/>
      <c r="M5" s="275"/>
      <c r="N5" s="273">
        <f>'داده های  اولیه جلسه'!$N$21</f>
        <v>0</v>
      </c>
      <c r="O5" s="274"/>
      <c r="P5" s="274"/>
      <c r="Q5" s="275"/>
      <c r="R5" s="273">
        <f>'داده های  اولیه جلسه'!$O$21</f>
        <v>0</v>
      </c>
      <c r="S5" s="274"/>
      <c r="T5" s="274"/>
      <c r="U5" s="275"/>
      <c r="V5" s="273">
        <f>'داده های  اولیه جلسه'!$P$21</f>
        <v>0</v>
      </c>
      <c r="W5" s="274"/>
      <c r="X5" s="274"/>
      <c r="Y5" s="275"/>
      <c r="Z5" s="270" t="s">
        <v>12</v>
      </c>
      <c r="AA5" s="271"/>
      <c r="AB5" s="271"/>
      <c r="AC5" s="272"/>
      <c r="AD5" s="73" t="s">
        <v>13</v>
      </c>
      <c r="AE5" s="74" t="s">
        <v>14</v>
      </c>
    </row>
    <row r="6" spans="1:35" ht="23.25" customHeight="1" thickBot="1">
      <c r="A6" s="88">
        <f>'داده های  اولیه جلسه'!$K$30</f>
        <v>0</v>
      </c>
      <c r="B6" s="75">
        <f>VLOOKUP('DATA BASE'!U24,'DATA BASE'!$A$4:$E$9,2,FALSE)</f>
        <v>0</v>
      </c>
      <c r="C6" s="76">
        <f>VLOOKUP('DATA BASE'!U24,'DATA BASE'!$A$4:$E$9,3,FALSE)</f>
        <v>0</v>
      </c>
      <c r="D6" s="76">
        <f>VLOOKUP('DATA BASE'!U24,'DATA BASE'!$A$4:$E$9,4,FALSE)</f>
        <v>0</v>
      </c>
      <c r="E6" s="77">
        <f>VLOOKUP('DATA BASE'!U24,'DATA BASE'!$A$4:$E$9,5,FALSE)</f>
        <v>0</v>
      </c>
      <c r="F6" s="75">
        <f>VLOOKUP('DATA BASE'!V24,'DATA BASE'!$A$4:$E$9,2,FALSE)</f>
        <v>0</v>
      </c>
      <c r="G6" s="76">
        <f>VLOOKUP('DATA BASE'!V24,'DATA BASE'!$A$4:$E$9,3,FALSE)</f>
        <v>0</v>
      </c>
      <c r="H6" s="76">
        <f>VLOOKUP('DATA BASE'!V24,'DATA BASE'!$A$4:$E$9,4,FALSE)</f>
        <v>0</v>
      </c>
      <c r="I6" s="77">
        <f>VLOOKUP('DATA BASE'!V24,'DATA BASE'!$A$4:$E$9,5,FALSE)</f>
        <v>0</v>
      </c>
      <c r="J6" s="75">
        <f>VLOOKUP('DATA BASE'!W24,'DATA BASE'!$A$4:$E$9,2,FALSE)</f>
        <v>0</v>
      </c>
      <c r="K6" s="76">
        <f>VLOOKUP('DATA BASE'!W24,'DATA BASE'!$A$4:$E$9,3,FALSE)</f>
        <v>0</v>
      </c>
      <c r="L6" s="76">
        <f>VLOOKUP('DATA BASE'!W24,'DATA BASE'!$A$4:$E$9,4,FALSE)</f>
        <v>0</v>
      </c>
      <c r="M6" s="77">
        <f>VLOOKUP('DATA BASE'!W24,'DATA BASE'!$A$4:$E$9,5,FALSE)</f>
        <v>0</v>
      </c>
      <c r="N6" s="75">
        <f>VLOOKUP('DATA BASE'!X24,'DATA BASE'!$A$4:$E$9,2,FALSE)</f>
        <v>0</v>
      </c>
      <c r="O6" s="76">
        <f>VLOOKUP('DATA BASE'!X24,'DATA BASE'!$A$4:$E$9,3,FALSE)</f>
        <v>0</v>
      </c>
      <c r="P6" s="76">
        <f>VLOOKUP('DATA BASE'!X24,'DATA BASE'!$A$4:$E$9,4,FALSE)</f>
        <v>0</v>
      </c>
      <c r="Q6" s="77">
        <f>VLOOKUP('DATA BASE'!X24,'DATA BASE'!$A$4:$E$9,5,FALSE)</f>
        <v>0</v>
      </c>
      <c r="R6" s="75">
        <f>VLOOKUP('DATA BASE'!Y24,'DATA BASE'!$A$4:$E$9,2,FALSE)</f>
        <v>0</v>
      </c>
      <c r="S6" s="76">
        <f>VLOOKUP('DATA BASE'!Y24,'DATA BASE'!$A$4:$E$9,3,FALSE)</f>
        <v>0</v>
      </c>
      <c r="T6" s="76">
        <f>VLOOKUP('DATA BASE'!Y24,'DATA BASE'!$A$4:$E$9,4,FALSE)</f>
        <v>0</v>
      </c>
      <c r="U6" s="77">
        <f>VLOOKUP('DATA BASE'!Y24,'DATA BASE'!$A$4:$E$9,5,FALSE)</f>
        <v>0</v>
      </c>
      <c r="V6" s="75">
        <f>VLOOKUP('DATA BASE'!Z24,'DATA BASE'!$A$4:$E$9,2,FALSE)</f>
        <v>0</v>
      </c>
      <c r="W6" s="76">
        <f>VLOOKUP('DATA BASE'!Z24,'DATA BASE'!$A$4:$E$9,3,FALSE)</f>
        <v>0</v>
      </c>
      <c r="X6" s="76">
        <f>VLOOKUP('DATA BASE'!Z24,'DATA BASE'!$A$4:$E$9,4,FALSE)</f>
        <v>0</v>
      </c>
      <c r="Y6" s="77">
        <f>VLOOKUP('DATA BASE'!Z24,'DATA BASE'!$A$4:$E$9,5,FALSE)</f>
        <v>0</v>
      </c>
      <c r="Z6" s="78">
        <f t="shared" ref="Z6:Z11" si="0">(B6*0.5+F6*0.35+J6*0.15)/3</f>
        <v>0</v>
      </c>
      <c r="AA6" s="79">
        <f t="shared" ref="AA6:AA11" si="1">(C6*0.5+G6*0.35+K6*0.15)/3</f>
        <v>0</v>
      </c>
      <c r="AB6" s="79">
        <f t="shared" ref="AB6:AB11" si="2">(D6*0.5+H6*0.35+L6*0.15)/3</f>
        <v>0</v>
      </c>
      <c r="AC6" s="80">
        <f>(E6*0.5+I6*0.35+M6*0.15)/3</f>
        <v>0</v>
      </c>
      <c r="AD6" s="81">
        <f>(Z6+AA6+AB6+AC6)/4</f>
        <v>0</v>
      </c>
      <c r="AE6" s="89" t="e">
        <f>AD6/(AD6+AD7+AD8+AD9+AD10+AD11)</f>
        <v>#DIV/0!</v>
      </c>
      <c r="AI6" s="82"/>
    </row>
    <row r="7" spans="1:35" ht="23.25" customHeight="1" thickBot="1">
      <c r="A7" s="88">
        <f>'داده های  اولیه جلسه'!$L$30</f>
        <v>0</v>
      </c>
      <c r="B7" s="75">
        <f>VLOOKUP('DATA BASE'!U25,'DATA BASE'!$A$4:$E$9,2,FALSE)</f>
        <v>0</v>
      </c>
      <c r="C7" s="76">
        <f>VLOOKUP('DATA BASE'!U25,'DATA BASE'!$A$4:$E$9,3,FALSE)</f>
        <v>0</v>
      </c>
      <c r="D7" s="76">
        <f>VLOOKUP('DATA BASE'!U25,'DATA BASE'!$A$4:$E$9,4,FALSE)</f>
        <v>0</v>
      </c>
      <c r="E7" s="77">
        <f>VLOOKUP('DATA BASE'!U25,'DATA BASE'!$A$4:$E$9,5,FALSE)</f>
        <v>0</v>
      </c>
      <c r="F7" s="75">
        <f>VLOOKUP('DATA BASE'!V25,'DATA BASE'!$A$4:$E$9,2,FALSE)</f>
        <v>0</v>
      </c>
      <c r="G7" s="76">
        <f>VLOOKUP('DATA BASE'!V25,'DATA BASE'!$A$4:$E$9,3,FALSE)</f>
        <v>0</v>
      </c>
      <c r="H7" s="76">
        <f>VLOOKUP('DATA BASE'!V25,'DATA BASE'!$A$4:$E$9,4,FALSE)</f>
        <v>0</v>
      </c>
      <c r="I7" s="77">
        <f>VLOOKUP('DATA BASE'!V25,'DATA BASE'!$A$4:$E$9,5,FALSE)</f>
        <v>0</v>
      </c>
      <c r="J7" s="75">
        <f>VLOOKUP('DATA BASE'!W25,'DATA BASE'!$A$4:$E$9,2,FALSE)</f>
        <v>0</v>
      </c>
      <c r="K7" s="76">
        <f>VLOOKUP('DATA BASE'!W25,'DATA BASE'!$A$4:$E$9,3,FALSE)</f>
        <v>0</v>
      </c>
      <c r="L7" s="76">
        <f>VLOOKUP('DATA BASE'!W25,'DATA BASE'!$A$4:$E$9,4,FALSE)</f>
        <v>0</v>
      </c>
      <c r="M7" s="77">
        <f>VLOOKUP('DATA BASE'!W25,'DATA BASE'!$A$4:$E$9,5,FALSE)</f>
        <v>0</v>
      </c>
      <c r="N7" s="75">
        <f>VLOOKUP('DATA BASE'!X25,'DATA BASE'!$A$4:$E$9,2,FALSE)</f>
        <v>0</v>
      </c>
      <c r="O7" s="76">
        <f>VLOOKUP('DATA BASE'!X25,'DATA BASE'!$A$4:$E$9,3,FALSE)</f>
        <v>0</v>
      </c>
      <c r="P7" s="76">
        <f>VLOOKUP('DATA BASE'!X25,'DATA BASE'!$A$4:$E$9,4,FALSE)</f>
        <v>0</v>
      </c>
      <c r="Q7" s="77">
        <f>VLOOKUP('DATA BASE'!X25,'DATA BASE'!$A$4:$E$9,5,FALSE)</f>
        <v>0</v>
      </c>
      <c r="R7" s="75">
        <f>VLOOKUP('DATA BASE'!Y25,'DATA BASE'!$A$4:$E$9,2,FALSE)</f>
        <v>0</v>
      </c>
      <c r="S7" s="76">
        <f>VLOOKUP('DATA BASE'!Y25,'DATA BASE'!$A$4:$E$9,3,FALSE)</f>
        <v>0</v>
      </c>
      <c r="T7" s="76">
        <f>VLOOKUP('DATA BASE'!Y25,'DATA BASE'!$A$4:$E$9,4,FALSE)</f>
        <v>0</v>
      </c>
      <c r="U7" s="77">
        <f>VLOOKUP('DATA BASE'!Y25,'DATA BASE'!$A$4:$E$9,5,FALSE)</f>
        <v>0</v>
      </c>
      <c r="V7" s="75">
        <f>VLOOKUP('DATA BASE'!Z25,'DATA BASE'!$A$4:$E$9,2,FALSE)</f>
        <v>0</v>
      </c>
      <c r="W7" s="76">
        <f>VLOOKUP('DATA BASE'!Z25,'DATA BASE'!$A$4:$E$9,3,FALSE)</f>
        <v>0</v>
      </c>
      <c r="X7" s="76">
        <f>VLOOKUP('DATA BASE'!Z25,'DATA BASE'!$A$4:$E$9,4,FALSE)</f>
        <v>0</v>
      </c>
      <c r="Y7" s="77">
        <f>VLOOKUP('DATA BASE'!Z25,'DATA BASE'!$A$4:$E$9,5,FALSE)</f>
        <v>0</v>
      </c>
      <c r="Z7" s="78">
        <f t="shared" si="0"/>
        <v>0</v>
      </c>
      <c r="AA7" s="79">
        <f t="shared" si="1"/>
        <v>0</v>
      </c>
      <c r="AB7" s="79">
        <f t="shared" si="2"/>
        <v>0</v>
      </c>
      <c r="AC7" s="80">
        <f t="shared" ref="AC7:AC11" si="3">(E7*0.5+I7*0.35+M7*0.15)/3</f>
        <v>0</v>
      </c>
      <c r="AD7" s="81">
        <f t="shared" ref="AD7:AD11" si="4">(Z7+AA7+AB7+AC7)/4</f>
        <v>0</v>
      </c>
      <c r="AE7" s="89" t="e">
        <f>AD7/(AD6+AD7+AD8+AD9+AD10+AD11)</f>
        <v>#DIV/0!</v>
      </c>
    </row>
    <row r="8" spans="1:35" ht="23.25" customHeight="1" thickBot="1">
      <c r="A8" s="88">
        <f>'داده های  اولیه جلسه'!$M$30</f>
        <v>0</v>
      </c>
      <c r="B8" s="75">
        <f>VLOOKUP('DATA BASE'!U26,'DATA BASE'!$A$4:$E$9,2,FALSE)</f>
        <v>0</v>
      </c>
      <c r="C8" s="76">
        <f>VLOOKUP('DATA BASE'!U26,'DATA BASE'!$A$4:$E$9,3,FALSE)</f>
        <v>0</v>
      </c>
      <c r="D8" s="76">
        <f>VLOOKUP('DATA BASE'!U26,'DATA BASE'!$A$4:$E$9,4,FALSE)</f>
        <v>0</v>
      </c>
      <c r="E8" s="77">
        <f>VLOOKUP('DATA BASE'!U26,'DATA BASE'!$A$4:$E$9,5,FALSE)</f>
        <v>0</v>
      </c>
      <c r="F8" s="75">
        <f>VLOOKUP('DATA BASE'!V26,'DATA BASE'!$A$4:$E$9,2,FALSE)</f>
        <v>0</v>
      </c>
      <c r="G8" s="76">
        <f>VLOOKUP('DATA BASE'!V26,'DATA BASE'!$A$4:$E$9,3,FALSE)</f>
        <v>0</v>
      </c>
      <c r="H8" s="76">
        <f>VLOOKUP('DATA BASE'!V26,'DATA BASE'!$A$4:$E$9,4,FALSE)</f>
        <v>0</v>
      </c>
      <c r="I8" s="77">
        <f>VLOOKUP('DATA BASE'!V26,'DATA BASE'!$A$4:$E$9,5,FALSE)</f>
        <v>0</v>
      </c>
      <c r="J8" s="75">
        <f>VLOOKUP('DATA BASE'!W26,'DATA BASE'!$A$4:$E$9,2,FALSE)</f>
        <v>0</v>
      </c>
      <c r="K8" s="76">
        <f>VLOOKUP('DATA BASE'!W26,'DATA BASE'!$A$4:$E$9,3,FALSE)</f>
        <v>0</v>
      </c>
      <c r="L8" s="76">
        <f>VLOOKUP('DATA BASE'!W26,'DATA BASE'!$A$4:$E$9,4,FALSE)</f>
        <v>0</v>
      </c>
      <c r="M8" s="77">
        <f>VLOOKUP('DATA BASE'!W26,'DATA BASE'!$A$4:$E$9,5,FALSE)</f>
        <v>0</v>
      </c>
      <c r="N8" s="75">
        <f>VLOOKUP('DATA BASE'!X26,'DATA BASE'!$A$4:$E$9,2,FALSE)</f>
        <v>0</v>
      </c>
      <c r="O8" s="76">
        <f>VLOOKUP('DATA BASE'!X26,'DATA BASE'!$A$4:$E$9,3,FALSE)</f>
        <v>0</v>
      </c>
      <c r="P8" s="76">
        <f>VLOOKUP('DATA BASE'!X26,'DATA BASE'!$A$4:$E$9,4,FALSE)</f>
        <v>0</v>
      </c>
      <c r="Q8" s="77">
        <f>VLOOKUP('DATA BASE'!X26,'DATA BASE'!$A$4:$E$9,5,FALSE)</f>
        <v>0</v>
      </c>
      <c r="R8" s="75">
        <f>VLOOKUP('DATA BASE'!Y26,'DATA BASE'!$A$4:$E$9,2,FALSE)</f>
        <v>0</v>
      </c>
      <c r="S8" s="76">
        <f>VLOOKUP('DATA BASE'!Y26,'DATA BASE'!$A$4:$E$9,3,FALSE)</f>
        <v>0</v>
      </c>
      <c r="T8" s="76">
        <f>VLOOKUP('DATA BASE'!Y26,'DATA BASE'!$A$4:$E$9,4,FALSE)</f>
        <v>0</v>
      </c>
      <c r="U8" s="77">
        <f>VLOOKUP('DATA BASE'!Y26,'DATA BASE'!$A$4:$E$9,5,FALSE)</f>
        <v>0</v>
      </c>
      <c r="V8" s="75">
        <f>VLOOKUP('DATA BASE'!Z26,'DATA BASE'!$A$4:$E$9,2,FALSE)</f>
        <v>0</v>
      </c>
      <c r="W8" s="76">
        <f>VLOOKUP('DATA BASE'!Z26,'DATA BASE'!$A$4:$E$9,3,FALSE)</f>
        <v>0</v>
      </c>
      <c r="X8" s="76">
        <f>VLOOKUP('DATA BASE'!Z26,'DATA BASE'!$A$4:$E$9,4,FALSE)</f>
        <v>0</v>
      </c>
      <c r="Y8" s="77">
        <f>VLOOKUP('DATA BASE'!Z26,'DATA BASE'!$A$4:$E$9,5,FALSE)</f>
        <v>0</v>
      </c>
      <c r="Z8" s="78">
        <f t="shared" si="0"/>
        <v>0</v>
      </c>
      <c r="AA8" s="79">
        <f t="shared" si="1"/>
        <v>0</v>
      </c>
      <c r="AB8" s="79">
        <f t="shared" si="2"/>
        <v>0</v>
      </c>
      <c r="AC8" s="80">
        <f t="shared" si="3"/>
        <v>0</v>
      </c>
      <c r="AD8" s="81">
        <f>(Z8+AA8+AB8+AC8)/4</f>
        <v>0</v>
      </c>
      <c r="AE8" s="89" t="e">
        <f>AD8/(AD6+AD7+AD8+AD9+AD10+AD11)</f>
        <v>#DIV/0!</v>
      </c>
    </row>
    <row r="9" spans="1:35" ht="23.25" customHeight="1" thickBot="1">
      <c r="A9" s="88">
        <f>'داده های  اولیه جلسه'!$N$30</f>
        <v>0</v>
      </c>
      <c r="B9" s="75">
        <f>VLOOKUP('DATA BASE'!U27,'DATA BASE'!$A$4:$E$9,2,FALSE)</f>
        <v>0</v>
      </c>
      <c r="C9" s="76">
        <f>VLOOKUP('DATA BASE'!U27,'DATA BASE'!$A$4:$E$9,3,FALSE)</f>
        <v>0</v>
      </c>
      <c r="D9" s="76">
        <f>VLOOKUP('DATA BASE'!U27,'DATA BASE'!$A$4:$E$9,4,FALSE)</f>
        <v>0</v>
      </c>
      <c r="E9" s="77">
        <f>VLOOKUP('DATA BASE'!U27,'DATA BASE'!$A$4:$E$9,5,FALSE)</f>
        <v>0</v>
      </c>
      <c r="F9" s="75">
        <f>VLOOKUP('DATA BASE'!V27,'DATA BASE'!$A$4:$E$9,2,FALSE)</f>
        <v>0</v>
      </c>
      <c r="G9" s="76">
        <f>VLOOKUP('DATA BASE'!V27,'DATA BASE'!$A$4:$E$9,3,FALSE)</f>
        <v>0</v>
      </c>
      <c r="H9" s="76">
        <f>VLOOKUP('DATA BASE'!V27,'DATA BASE'!$A$4:$E$9,4,FALSE)</f>
        <v>0</v>
      </c>
      <c r="I9" s="77">
        <f>VLOOKUP('DATA BASE'!V27,'DATA BASE'!$A$4:$E$9,5,FALSE)</f>
        <v>0</v>
      </c>
      <c r="J9" s="75">
        <f>VLOOKUP('DATA BASE'!W27,'DATA BASE'!$A$4:$E$9,2,FALSE)</f>
        <v>0</v>
      </c>
      <c r="K9" s="76">
        <f>VLOOKUP('DATA BASE'!W27,'DATA BASE'!$A$4:$E$9,3,FALSE)</f>
        <v>0</v>
      </c>
      <c r="L9" s="76">
        <f>VLOOKUP('DATA BASE'!W27,'DATA BASE'!$A$4:$E$9,4,FALSE)</f>
        <v>0</v>
      </c>
      <c r="M9" s="77">
        <f>VLOOKUP('DATA BASE'!W27,'DATA BASE'!$A$4:$E$9,5,FALSE)</f>
        <v>0</v>
      </c>
      <c r="N9" s="75">
        <f>VLOOKUP('DATA BASE'!X27,'DATA BASE'!$A$4:$E$9,2,FALSE)</f>
        <v>0</v>
      </c>
      <c r="O9" s="76">
        <f>VLOOKUP('DATA BASE'!X27,'DATA BASE'!$A$4:$E$9,3,FALSE)</f>
        <v>0</v>
      </c>
      <c r="P9" s="76">
        <f>VLOOKUP('DATA BASE'!X27,'DATA BASE'!$A$4:$E$9,4,FALSE)</f>
        <v>0</v>
      </c>
      <c r="Q9" s="77">
        <f>VLOOKUP('DATA BASE'!X27,'DATA BASE'!$A$4:$E$9,5,FALSE)</f>
        <v>0</v>
      </c>
      <c r="R9" s="75">
        <f>VLOOKUP('DATA BASE'!Y27,'DATA BASE'!$A$4:$E$9,2,FALSE)</f>
        <v>0</v>
      </c>
      <c r="S9" s="76">
        <f>VLOOKUP('DATA BASE'!Y27,'DATA BASE'!$A$4:$E$9,3,FALSE)</f>
        <v>0</v>
      </c>
      <c r="T9" s="76">
        <f>VLOOKUP('DATA BASE'!Y27,'DATA BASE'!$A$4:$E$9,4,FALSE)</f>
        <v>0</v>
      </c>
      <c r="U9" s="77">
        <f>VLOOKUP('DATA BASE'!Y27,'DATA BASE'!$A$4:$E$9,5,FALSE)</f>
        <v>0</v>
      </c>
      <c r="V9" s="75">
        <f>VLOOKUP('DATA BASE'!Z27,'DATA BASE'!$A$4:$E$9,2,FALSE)</f>
        <v>0</v>
      </c>
      <c r="W9" s="76">
        <f>VLOOKUP('DATA BASE'!Z27,'DATA BASE'!$A$4:$E$9,3,FALSE)</f>
        <v>0</v>
      </c>
      <c r="X9" s="76">
        <f>VLOOKUP('DATA BASE'!Z27,'DATA BASE'!$A$4:$E$9,4,FALSE)</f>
        <v>0</v>
      </c>
      <c r="Y9" s="77">
        <f>VLOOKUP('DATA BASE'!Z27,'DATA BASE'!$A$4:$E$9,5,FALSE)</f>
        <v>0</v>
      </c>
      <c r="Z9" s="78">
        <f t="shared" si="0"/>
        <v>0</v>
      </c>
      <c r="AA9" s="79">
        <f t="shared" si="1"/>
        <v>0</v>
      </c>
      <c r="AB9" s="79">
        <f t="shared" si="2"/>
        <v>0</v>
      </c>
      <c r="AC9" s="80">
        <f t="shared" si="3"/>
        <v>0</v>
      </c>
      <c r="AD9" s="81">
        <f t="shared" si="4"/>
        <v>0</v>
      </c>
      <c r="AE9" s="89" t="e">
        <f>AD9/(AD6+AD7+AD8+AD9+AD10+AD11)</f>
        <v>#DIV/0!</v>
      </c>
    </row>
    <row r="10" spans="1:35" ht="23.25" customHeight="1" thickBot="1">
      <c r="A10" s="88">
        <f>'داده های  اولیه جلسه'!$O$30</f>
        <v>0</v>
      </c>
      <c r="B10" s="75">
        <f>VLOOKUP('DATA BASE'!U28,'DATA BASE'!$A$4:$E$9,2,FALSE)</f>
        <v>0</v>
      </c>
      <c r="C10" s="76">
        <f>VLOOKUP('DATA BASE'!U28,'DATA BASE'!$A$4:$E$9,3,FALSE)</f>
        <v>0</v>
      </c>
      <c r="D10" s="76">
        <f>VLOOKUP('DATA BASE'!U28,'DATA BASE'!$A$4:$E$9,4,FALSE)</f>
        <v>0</v>
      </c>
      <c r="E10" s="77">
        <f>VLOOKUP('DATA BASE'!U28,'DATA BASE'!$A$4:$E$9,5,FALSE)</f>
        <v>0</v>
      </c>
      <c r="F10" s="75">
        <f>VLOOKUP('DATA BASE'!V28,'DATA BASE'!$A$4:$E$9,2,FALSE)</f>
        <v>0</v>
      </c>
      <c r="G10" s="76">
        <f>VLOOKUP('DATA BASE'!V28,'DATA BASE'!$A$4:$E$9,3,FALSE)</f>
        <v>0</v>
      </c>
      <c r="H10" s="76">
        <f>VLOOKUP('DATA BASE'!V28,'DATA BASE'!$A$4:$E$9,4,FALSE)</f>
        <v>0</v>
      </c>
      <c r="I10" s="77">
        <f>VLOOKUP('DATA BASE'!V28,'DATA BASE'!$A$4:$E$9,5,FALSE)</f>
        <v>0</v>
      </c>
      <c r="J10" s="75">
        <f>VLOOKUP('DATA BASE'!W28,'DATA BASE'!$A$4:$E$9,2,FALSE)</f>
        <v>0</v>
      </c>
      <c r="K10" s="76">
        <f>VLOOKUP('DATA BASE'!W28,'DATA BASE'!$A$4:$E$9,3,FALSE)</f>
        <v>0</v>
      </c>
      <c r="L10" s="76">
        <f>VLOOKUP('DATA BASE'!W28,'DATA BASE'!$A$4:$E$9,4,FALSE)</f>
        <v>0</v>
      </c>
      <c r="M10" s="77">
        <f>VLOOKUP('DATA BASE'!W28,'DATA BASE'!$A$4:$E$9,5,FALSE)</f>
        <v>0</v>
      </c>
      <c r="N10" s="75">
        <f>VLOOKUP('DATA BASE'!X28,'DATA BASE'!$A$4:$E$9,2,FALSE)</f>
        <v>0</v>
      </c>
      <c r="O10" s="76">
        <f>VLOOKUP('DATA BASE'!X28,'DATA BASE'!$A$4:$E$9,3,FALSE)</f>
        <v>0</v>
      </c>
      <c r="P10" s="76">
        <f>VLOOKUP('DATA BASE'!X28,'DATA BASE'!$A$4:$E$9,4,FALSE)</f>
        <v>0</v>
      </c>
      <c r="Q10" s="77">
        <f>VLOOKUP('DATA BASE'!X28,'DATA BASE'!$A$4:$E$9,5,FALSE)</f>
        <v>0</v>
      </c>
      <c r="R10" s="75">
        <f>VLOOKUP('DATA BASE'!Y28,'DATA BASE'!$A$4:$E$9,2,FALSE)</f>
        <v>0</v>
      </c>
      <c r="S10" s="76">
        <f>VLOOKUP('DATA BASE'!Y28,'DATA BASE'!$A$4:$E$9,3,FALSE)</f>
        <v>0</v>
      </c>
      <c r="T10" s="76">
        <f>VLOOKUP('DATA BASE'!Y28,'DATA BASE'!$A$4:$E$9,4,FALSE)</f>
        <v>0</v>
      </c>
      <c r="U10" s="77">
        <f>VLOOKUP('DATA BASE'!Y28,'DATA BASE'!$A$4:$E$9,5,FALSE)</f>
        <v>0</v>
      </c>
      <c r="V10" s="75">
        <f>VLOOKUP('DATA BASE'!Z28,'DATA BASE'!$A$4:$E$9,2,FALSE)</f>
        <v>0</v>
      </c>
      <c r="W10" s="76">
        <f>VLOOKUP('DATA BASE'!Z28,'DATA BASE'!$A$4:$E$9,3,FALSE)</f>
        <v>0</v>
      </c>
      <c r="X10" s="76">
        <f>VLOOKUP('DATA BASE'!Z28,'DATA BASE'!$A$4:$E$9,4,FALSE)</f>
        <v>0</v>
      </c>
      <c r="Y10" s="77">
        <f>VLOOKUP('DATA BASE'!Z28,'DATA BASE'!$A$4:$E$9,5,FALSE)</f>
        <v>0</v>
      </c>
      <c r="Z10" s="78">
        <f t="shared" si="0"/>
        <v>0</v>
      </c>
      <c r="AA10" s="79">
        <f t="shared" si="1"/>
        <v>0</v>
      </c>
      <c r="AB10" s="79">
        <f t="shared" si="2"/>
        <v>0</v>
      </c>
      <c r="AC10" s="80">
        <f t="shared" si="3"/>
        <v>0</v>
      </c>
      <c r="AD10" s="81">
        <f t="shared" si="4"/>
        <v>0</v>
      </c>
      <c r="AE10" s="89" t="e">
        <f>AD10/(AD6+AD7+AD8+AD9+AD10+AD11)</f>
        <v>#DIV/0!</v>
      </c>
    </row>
    <row r="11" spans="1:35" ht="23.25" customHeight="1" thickBot="1">
      <c r="A11" s="90">
        <f>'داده های  اولیه جلسه'!$P$30</f>
        <v>0</v>
      </c>
      <c r="B11" s="75">
        <f>VLOOKUP('DATA BASE'!U29,'DATA BASE'!$A$4:$E$9,2,FALSE)</f>
        <v>0</v>
      </c>
      <c r="C11" s="76">
        <f>VLOOKUP('DATA BASE'!U29,'DATA BASE'!$A$4:$E$9,3,FALSE)</f>
        <v>0</v>
      </c>
      <c r="D11" s="76">
        <f>VLOOKUP('DATA BASE'!U29,'DATA BASE'!$A$4:$E$9,4,FALSE)</f>
        <v>0</v>
      </c>
      <c r="E11" s="77">
        <f>VLOOKUP('DATA BASE'!U29,'DATA BASE'!$A$4:$E$9,5,FALSE)</f>
        <v>0</v>
      </c>
      <c r="F11" s="75">
        <f>VLOOKUP('DATA BASE'!V29,'DATA BASE'!$A$4:$E$9,2,FALSE)</f>
        <v>0</v>
      </c>
      <c r="G11" s="76">
        <f>VLOOKUP('DATA BASE'!V29,'DATA BASE'!$A$4:$E$9,3,FALSE)</f>
        <v>0</v>
      </c>
      <c r="H11" s="76">
        <f>VLOOKUP('DATA BASE'!V29,'DATA BASE'!$A$4:$E$9,4,FALSE)</f>
        <v>0</v>
      </c>
      <c r="I11" s="77">
        <f>VLOOKUP('DATA BASE'!V29,'DATA BASE'!$A$4:$E$9,5,FALSE)</f>
        <v>0</v>
      </c>
      <c r="J11" s="75">
        <f>VLOOKUP('DATA BASE'!W29,'DATA BASE'!$A$4:$E$9,2,FALSE)</f>
        <v>0</v>
      </c>
      <c r="K11" s="76">
        <f>VLOOKUP('DATA BASE'!W29,'DATA BASE'!$A$4:$E$9,3,FALSE)</f>
        <v>0</v>
      </c>
      <c r="L11" s="76">
        <f>VLOOKUP('DATA BASE'!W29,'DATA BASE'!$A$4:$E$9,4,FALSE)</f>
        <v>0</v>
      </c>
      <c r="M11" s="77">
        <f>VLOOKUP('DATA BASE'!W29,'DATA BASE'!$A$4:$E$9,5,FALSE)</f>
        <v>0</v>
      </c>
      <c r="N11" s="75">
        <f>VLOOKUP('DATA BASE'!X29,'DATA BASE'!$A$4:$E$9,2,FALSE)</f>
        <v>0</v>
      </c>
      <c r="O11" s="76">
        <f>VLOOKUP('DATA BASE'!X29,'DATA BASE'!$A$4:$E$9,3,FALSE)</f>
        <v>0</v>
      </c>
      <c r="P11" s="76">
        <f>VLOOKUP('DATA BASE'!X29,'DATA BASE'!$A$4:$E$9,4,FALSE)</f>
        <v>0</v>
      </c>
      <c r="Q11" s="77">
        <f>VLOOKUP('DATA BASE'!X29,'DATA BASE'!$A$4:$E$9,5,FALSE)</f>
        <v>0</v>
      </c>
      <c r="R11" s="75">
        <f>VLOOKUP('DATA BASE'!Y29,'DATA BASE'!$A$4:$E$9,2,FALSE)</f>
        <v>0</v>
      </c>
      <c r="S11" s="76">
        <f>VLOOKUP('DATA BASE'!Y29,'DATA BASE'!$A$4:$E$9,3,FALSE)</f>
        <v>0</v>
      </c>
      <c r="T11" s="76">
        <f>VLOOKUP('DATA BASE'!Y29,'DATA BASE'!$A$4:$E$9,4,FALSE)</f>
        <v>0</v>
      </c>
      <c r="U11" s="77">
        <f>VLOOKUP('DATA BASE'!Y29,'DATA BASE'!$A$4:$E$9,5,FALSE)</f>
        <v>0</v>
      </c>
      <c r="V11" s="75">
        <f>VLOOKUP('DATA BASE'!Z29,'DATA BASE'!$A$4:$E$9,2,FALSE)</f>
        <v>0</v>
      </c>
      <c r="W11" s="76">
        <f>VLOOKUP('DATA BASE'!Z29,'DATA BASE'!$A$4:$E$9,3,FALSE)</f>
        <v>0</v>
      </c>
      <c r="X11" s="76">
        <f>VLOOKUP('DATA BASE'!Z29,'DATA BASE'!$A$4:$E$9,4,FALSE)</f>
        <v>0</v>
      </c>
      <c r="Y11" s="77">
        <f>VLOOKUP('DATA BASE'!Z29,'DATA BASE'!$A$4:$E$9,5,FALSE)</f>
        <v>0</v>
      </c>
      <c r="Z11" s="78">
        <f t="shared" si="0"/>
        <v>0</v>
      </c>
      <c r="AA11" s="79">
        <f t="shared" si="1"/>
        <v>0</v>
      </c>
      <c r="AB11" s="79">
        <f t="shared" si="2"/>
        <v>0</v>
      </c>
      <c r="AC11" s="80">
        <f t="shared" si="3"/>
        <v>0</v>
      </c>
      <c r="AD11" s="91">
        <f t="shared" si="4"/>
        <v>0</v>
      </c>
      <c r="AE11" s="92" t="e">
        <f>AD11/(AD6+AD7+AD8+AD9+AD10+AD11)</f>
        <v>#DIV/0!</v>
      </c>
    </row>
    <row r="12" spans="1:35" ht="35.25" customHeight="1">
      <c r="A12" s="70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70"/>
    </row>
    <row r="27" spans="14:14" ht="35.25" customHeight="1">
      <c r="N27" s="57"/>
    </row>
  </sheetData>
  <sheetProtection selectLockedCells="1"/>
  <mergeCells count="9">
    <mergeCell ref="B5:E5"/>
    <mergeCell ref="F5:I5"/>
    <mergeCell ref="J5:M5"/>
    <mergeCell ref="K1:R1"/>
    <mergeCell ref="K2:R2"/>
    <mergeCell ref="Z5:AC5"/>
    <mergeCell ref="N5:Q5"/>
    <mergeCell ref="R5:U5"/>
    <mergeCell ref="V5:Y5"/>
  </mergeCells>
  <pageMargins left="0.7" right="0.7" top="0.75" bottom="0.75" header="0.3" footer="0.3"/>
  <ignoredErrors>
    <ignoredError sqref="AD11:AE11 AD7:AE7 AD10:AE10 AD9:AE9 AE8 AE6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I38"/>
  <sheetViews>
    <sheetView topLeftCell="A3" zoomScale="70" zoomScaleNormal="70" workbookViewId="0">
      <selection activeCell="C13" sqref="C13"/>
    </sheetView>
  </sheetViews>
  <sheetFormatPr defaultRowHeight="15"/>
  <cols>
    <col min="1" max="1" width="21.5703125" customWidth="1"/>
    <col min="2" max="35" width="12.7109375" customWidth="1"/>
  </cols>
  <sheetData>
    <row r="1" spans="1:35" ht="43.5">
      <c r="M1" s="292" t="s">
        <v>23</v>
      </c>
      <c r="N1" s="292"/>
      <c r="O1" s="292"/>
      <c r="P1" s="292"/>
      <c r="Q1" s="292"/>
      <c r="R1" s="292"/>
      <c r="S1" s="292"/>
      <c r="T1" s="292"/>
    </row>
    <row r="2" spans="1:35" ht="43.5">
      <c r="M2" s="293" t="s">
        <v>38</v>
      </c>
      <c r="N2" s="293"/>
      <c r="O2" s="293"/>
      <c r="P2" s="293"/>
      <c r="Q2" s="293"/>
      <c r="R2" s="293"/>
      <c r="S2" s="293"/>
      <c r="T2" s="293"/>
    </row>
    <row r="4" spans="1:35" ht="15.75" thickBot="1"/>
    <row r="5" spans="1:35" ht="30" customHeight="1" thickBot="1">
      <c r="A5" s="276" t="s">
        <v>11</v>
      </c>
      <c r="B5" s="279" t="s">
        <v>15</v>
      </c>
      <c r="C5" s="287" t="s">
        <v>16</v>
      </c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8"/>
      <c r="AA5" s="303" t="s">
        <v>17</v>
      </c>
      <c r="AB5" s="304"/>
      <c r="AC5" s="304"/>
      <c r="AD5" s="305"/>
      <c r="AE5" s="294" t="s">
        <v>27</v>
      </c>
      <c r="AF5" s="295"/>
      <c r="AG5" s="295"/>
      <c r="AH5" s="296"/>
      <c r="AI5" s="289" t="s">
        <v>28</v>
      </c>
    </row>
    <row r="6" spans="1:35" ht="30" customHeight="1" thickBot="1">
      <c r="A6" s="277"/>
      <c r="B6" s="280"/>
      <c r="C6" s="284">
        <f>'داده های  اولیه جلسه'!$K$21</f>
        <v>0</v>
      </c>
      <c r="D6" s="285"/>
      <c r="E6" s="285"/>
      <c r="F6" s="286"/>
      <c r="G6" s="284">
        <f>'داده های  اولیه جلسه'!$L$21</f>
        <v>0</v>
      </c>
      <c r="H6" s="285"/>
      <c r="I6" s="285"/>
      <c r="J6" s="286"/>
      <c r="K6" s="284">
        <f>'داده های  اولیه جلسه'!$M$21</f>
        <v>0</v>
      </c>
      <c r="L6" s="285"/>
      <c r="M6" s="285"/>
      <c r="N6" s="286"/>
      <c r="O6" s="284">
        <f>'داده های  اولیه جلسه'!$N$21</f>
        <v>0</v>
      </c>
      <c r="P6" s="285"/>
      <c r="Q6" s="285"/>
      <c r="R6" s="286"/>
      <c r="S6" s="284">
        <f>'داده های  اولیه جلسه'!$O$21</f>
        <v>0</v>
      </c>
      <c r="T6" s="285"/>
      <c r="U6" s="285"/>
      <c r="V6" s="286"/>
      <c r="W6" s="284">
        <f>'داده های  اولیه جلسه'!$P$21</f>
        <v>0</v>
      </c>
      <c r="X6" s="285"/>
      <c r="Y6" s="285"/>
      <c r="Z6" s="286"/>
      <c r="AA6" s="306"/>
      <c r="AB6" s="307"/>
      <c r="AC6" s="307"/>
      <c r="AD6" s="308"/>
      <c r="AE6" s="297"/>
      <c r="AF6" s="298"/>
      <c r="AG6" s="298"/>
      <c r="AH6" s="299"/>
      <c r="AI6" s="290"/>
    </row>
    <row r="7" spans="1:35" ht="30" customHeight="1" thickBot="1">
      <c r="A7" s="278"/>
      <c r="C7" s="312">
        <f>IF('داده های  اولیه جلسه'!K22="",0,VLOOKUP('داده های  اولیه جلسه'!K22,'داده های  اولیه جلسه'!$J$49:$K$54,2,FALSE))</f>
        <v>0</v>
      </c>
      <c r="D7" s="313"/>
      <c r="E7" s="313"/>
      <c r="F7" s="314"/>
      <c r="G7" s="312">
        <f>IF('داده های  اولیه جلسه'!L22="",0,VLOOKUP('داده های  اولیه جلسه'!L22,'داده های  اولیه جلسه'!$J$49:$K$54,2,FALSE))</f>
        <v>0</v>
      </c>
      <c r="H7" s="313"/>
      <c r="I7" s="313"/>
      <c r="J7" s="314"/>
      <c r="K7" s="312">
        <f>IF('داده های  اولیه جلسه'!M22="",0,VLOOKUP('داده های  اولیه جلسه'!M22,'داده های  اولیه جلسه'!$J$49:$K$54,2,FALSE))</f>
        <v>0</v>
      </c>
      <c r="L7" s="313"/>
      <c r="M7" s="313"/>
      <c r="N7" s="314"/>
      <c r="O7" s="312">
        <f>IF('داده های  اولیه جلسه'!N22="",0,VLOOKUP('داده های  اولیه جلسه'!N22,'داده های  اولیه جلسه'!$J$49:$K$54,2,FALSE))</f>
        <v>0</v>
      </c>
      <c r="P7" s="313"/>
      <c r="Q7" s="313"/>
      <c r="R7" s="314"/>
      <c r="S7" s="312">
        <f>IF('داده های  اولیه جلسه'!O22="",0,VLOOKUP('داده های  اولیه جلسه'!O22,'داده های  اولیه جلسه'!$J$49:$K$54,2,FALSE))</f>
        <v>0</v>
      </c>
      <c r="T7" s="313"/>
      <c r="U7" s="313"/>
      <c r="V7" s="314"/>
      <c r="W7" s="312">
        <f>IF('داده های  اولیه جلسه'!P22="",0,VLOOKUP('داده های  اولیه جلسه'!P22,'داده های  اولیه جلسه'!$J$49:$K$54,2,FALSE))</f>
        <v>0</v>
      </c>
      <c r="X7" s="313"/>
      <c r="Y7" s="313"/>
      <c r="Z7" s="314"/>
      <c r="AA7" s="306"/>
      <c r="AB7" s="307"/>
      <c r="AC7" s="307"/>
      <c r="AD7" s="308"/>
      <c r="AE7" s="300"/>
      <c r="AF7" s="301"/>
      <c r="AG7" s="301"/>
      <c r="AH7" s="302"/>
      <c r="AI7" s="291"/>
    </row>
    <row r="8" spans="1:35" ht="30" customHeight="1" thickBot="1">
      <c r="A8" s="101"/>
      <c r="B8" s="97" t="s">
        <v>54</v>
      </c>
      <c r="C8" s="309" t="e">
        <f>C7/(SUM($C$7:$Z$7))</f>
        <v>#DIV/0!</v>
      </c>
      <c r="D8" s="310"/>
      <c r="E8" s="310"/>
      <c r="F8" s="311"/>
      <c r="G8" s="309" t="e">
        <f t="shared" ref="G8" si="0">G7/(SUM($C$7:$Z$7))</f>
        <v>#DIV/0!</v>
      </c>
      <c r="H8" s="310"/>
      <c r="I8" s="310"/>
      <c r="J8" s="311"/>
      <c r="K8" s="309" t="e">
        <f t="shared" ref="K8" si="1">K7/(SUM($C$7:$Z$7))</f>
        <v>#DIV/0!</v>
      </c>
      <c r="L8" s="310"/>
      <c r="M8" s="310"/>
      <c r="N8" s="311"/>
      <c r="O8" s="309" t="e">
        <f t="shared" ref="O8" si="2">O7/(SUM($C$7:$Z$7))</f>
        <v>#DIV/0!</v>
      </c>
      <c r="P8" s="310"/>
      <c r="Q8" s="310"/>
      <c r="R8" s="311"/>
      <c r="S8" s="309" t="e">
        <f t="shared" ref="S8" si="3">S7/(SUM($C$7:$Z$7))</f>
        <v>#DIV/0!</v>
      </c>
      <c r="T8" s="310"/>
      <c r="U8" s="310"/>
      <c r="V8" s="311"/>
      <c r="W8" s="309" t="e">
        <f t="shared" ref="W8" si="4">W7/(SUM($C$7:$Z$7))</f>
        <v>#DIV/0!</v>
      </c>
      <c r="X8" s="310"/>
      <c r="Y8" s="310"/>
      <c r="Z8" s="311"/>
      <c r="AA8" s="102"/>
      <c r="AB8" s="103"/>
      <c r="AC8" s="103"/>
      <c r="AD8" s="104"/>
      <c r="AE8" s="105"/>
      <c r="AF8" s="85"/>
      <c r="AG8" s="85"/>
      <c r="AH8" s="86"/>
      <c r="AI8" s="84"/>
    </row>
    <row r="9" spans="1:35" ht="30" customHeight="1">
      <c r="A9" s="281">
        <f>'داده های  اولیه جلسه'!$K$30</f>
        <v>0</v>
      </c>
      <c r="B9" s="66">
        <f>'داده های  اولیه جلسه'!$K$26</f>
        <v>0</v>
      </c>
      <c r="C9" s="12">
        <f>VLOOKUP('DATA BASE'!$AD35,'DATA BASE'!$A$12:$E$17,2,FALSE)</f>
        <v>0</v>
      </c>
      <c r="D9" s="13">
        <f>VLOOKUP('DATA BASE'!$AD35,'DATA BASE'!$A$12:$E$17,3,FALSE)</f>
        <v>0</v>
      </c>
      <c r="E9" s="13">
        <f>VLOOKUP('DATA BASE'!$AD35,'DATA BASE'!$A$12:$E$17,4,FALSE)</f>
        <v>0</v>
      </c>
      <c r="F9" s="14">
        <f>VLOOKUP('DATA BASE'!$AD35,'DATA BASE'!$A$12:$E$17,5,FALSE)</f>
        <v>0</v>
      </c>
      <c r="G9" s="12">
        <f>VLOOKUP('DATA BASE'!$AE35,'DATA BASE'!$A$12:$E$17,2,FALSE)</f>
        <v>0</v>
      </c>
      <c r="H9" s="13">
        <f>VLOOKUP('DATA BASE'!$AE35,'DATA BASE'!$A$12:$E$17,3,FALSE)</f>
        <v>0</v>
      </c>
      <c r="I9" s="13">
        <f>VLOOKUP('DATA BASE'!$AE35,'DATA BASE'!$A$12:$E$17,4,FALSE)</f>
        <v>0</v>
      </c>
      <c r="J9" s="14">
        <f>VLOOKUP('DATA BASE'!$AE35,'DATA BASE'!$A$12:$E$17,5,FALSE)</f>
        <v>0</v>
      </c>
      <c r="K9" s="12">
        <f>VLOOKUP('DATA BASE'!$AF35,'DATA BASE'!$A$12:$E$17,2,FALSE)</f>
        <v>0</v>
      </c>
      <c r="L9" s="13">
        <f>VLOOKUP('DATA BASE'!$AF35,'DATA BASE'!$A$12:$E$17,3,FALSE)</f>
        <v>0</v>
      </c>
      <c r="M9" s="13">
        <f>VLOOKUP('DATA BASE'!$AF35,'DATA BASE'!$A$12:$E$17,4,FALSE)</f>
        <v>0</v>
      </c>
      <c r="N9" s="14">
        <f>VLOOKUP('DATA BASE'!$AF35,'DATA BASE'!$A$12:$E$17,5,FALSE)</f>
        <v>0</v>
      </c>
      <c r="O9" s="12">
        <f>VLOOKUP('DATA BASE'!$AG35,'DATA BASE'!$A$12:$E$17,2,FALSE)</f>
        <v>0</v>
      </c>
      <c r="P9" s="13">
        <f>VLOOKUP('DATA BASE'!$AG35,'DATA BASE'!$A$12:$E$17,3,FALSE)</f>
        <v>0</v>
      </c>
      <c r="Q9" s="13">
        <f>VLOOKUP('DATA BASE'!$AG35,'DATA BASE'!$A$12:$E$17,4,FALSE)</f>
        <v>0</v>
      </c>
      <c r="R9" s="14">
        <f>VLOOKUP('DATA BASE'!$AG35,'DATA BASE'!$A$12:$E$17,5,FALSE)</f>
        <v>0</v>
      </c>
      <c r="S9" s="12">
        <f>VLOOKUP('DATA BASE'!$AH35,'DATA BASE'!$A$12:$E$17,2,FALSE)</f>
        <v>0</v>
      </c>
      <c r="T9" s="13">
        <f>VLOOKUP('DATA BASE'!$AH35,'DATA BASE'!$A$12:$E$17,3,FALSE)</f>
        <v>0</v>
      </c>
      <c r="U9" s="13">
        <f>VLOOKUP('DATA BASE'!$AH35,'DATA BASE'!$A$12:$E$17,4,FALSE)</f>
        <v>0</v>
      </c>
      <c r="V9" s="14">
        <f>VLOOKUP('DATA BASE'!$AH35,'DATA BASE'!$A$12:$E$17,5,FALSE)</f>
        <v>0</v>
      </c>
      <c r="W9" s="12">
        <f>VLOOKUP('DATA BASE'!$AI35,'DATA BASE'!$A$12:$E$17,2,FALSE)</f>
        <v>0</v>
      </c>
      <c r="X9" s="13">
        <f>VLOOKUP('DATA BASE'!$AI35,'DATA BASE'!$A$12:$E$17,3,FALSE)</f>
        <v>0</v>
      </c>
      <c r="Y9" s="13">
        <f>VLOOKUP('DATA BASE'!$AI35,'DATA BASE'!$A$12:$E$17,4,FALSE)</f>
        <v>0</v>
      </c>
      <c r="Z9" s="98">
        <f>VLOOKUP('DATA BASE'!$AI35,'DATA BASE'!$A$12:$E$17,5,FALSE)</f>
        <v>0</v>
      </c>
      <c r="AA9" s="47" t="e">
        <f t="shared" ref="AA9:AA32" si="5">(C9*$C$8+G9*$G$8+K9*$K$8+O9*$O$8+S9*$S$8+W9*$W$8)</f>
        <v>#DIV/0!</v>
      </c>
      <c r="AB9" s="48" t="e">
        <f t="shared" ref="AB9:AB32" si="6">(D9*$C$8+H9*$G$8+L9*$K$8+P9*$O$8+T9*$S$8+X9*$W$8)</f>
        <v>#DIV/0!</v>
      </c>
      <c r="AC9" s="48" t="e">
        <f t="shared" ref="AC9:AC32" si="7">(E9*$C$8+I9*$G$8+M9*$K$8+Q9*$O$8+U9*$S$8+Y9*$W$8)</f>
        <v>#DIV/0!</v>
      </c>
      <c r="AD9" s="49" t="e">
        <f t="shared" ref="AD9:AD32" si="8">(F9*$C$8+J9*$G$8+N9*$K$8+R9*$O$8+V9*$S$8+Z9*$W$8)</f>
        <v>#DIV/0!</v>
      </c>
      <c r="AE9" s="100" t="e">
        <f>AA9*'محاسبه امتیاز هر معیار'!AE6+'محاسبات 2'!AA13*'محاسبه امتیاز هر معیار'!AE7+'محاسبات 2'!AA17*'محاسبه امتیاز هر معیار'!AE8+'محاسبات 2'!AA21*'محاسبه امتیاز هر معیار'!AE9+'محاسبات 2'!AA25*'محاسبه امتیاز هر معیار'!AE10+'محاسبات 2'!AA29*'محاسبه امتیاز هر معیار'!AE11</f>
        <v>#DIV/0!</v>
      </c>
      <c r="AF9" s="7" t="e">
        <f>'محاسبه امتیاز هر معیار'!$AE$6*AB9+'محاسبه امتیاز هر معیار'!$AE$7*AB13+'محاسبه امتیاز هر معیار'!$AE$8*AB17+'محاسبه امتیاز هر معیار'!$AE$9*AB21+'محاسبه امتیاز هر معیار'!$AE$10*'محاسبات 2'!AB25+'محاسبه امتیاز هر معیار'!$AE$11*'محاسبات 2'!AB29</f>
        <v>#DIV/0!</v>
      </c>
      <c r="AG9" s="7" t="e">
        <f>'محاسبه امتیاز هر معیار'!$AE$6*AC9+'محاسبه امتیاز هر معیار'!$AE$7*AC13+'محاسبه امتیاز هر معیار'!$AE$8*AC17+'محاسبه امتیاز هر معیار'!$AE$9*AC21+'محاسبه امتیاز هر معیار'!$AE$10*'محاسبات 2'!AC25+'محاسبه امتیاز هر معیار'!$AE$11*'محاسبات 2'!AC29</f>
        <v>#DIV/0!</v>
      </c>
      <c r="AH9" s="8" t="e">
        <f>'محاسبه امتیاز هر معیار'!$AE$6*AD9+'محاسبه امتیاز هر معیار'!$AE$7*AD13+'محاسبه امتیاز هر معیار'!$AE$8*AD17+'محاسبه امتیاز هر معیار'!$AE$9*AD21+'محاسبه امتیاز هر معیار'!$AE$10*'محاسبات 2'!AD25+'محاسبه امتیاز هر معیار'!$AE$11*'محاسبات 2'!AD29</f>
        <v>#DIV/0!</v>
      </c>
      <c r="AI9" s="9" t="e">
        <f>SUM(AE9:AH9)/4</f>
        <v>#DIV/0!</v>
      </c>
    </row>
    <row r="10" spans="1:35" ht="30" customHeight="1">
      <c r="A10" s="282"/>
      <c r="B10" s="67">
        <f>'داده های  اولیه جلسه'!$L$26</f>
        <v>0</v>
      </c>
      <c r="C10" s="4">
        <f>VLOOKUP('DATA BASE'!$AD36,'DATA BASE'!$A$12:$E$17,2,FALSE)</f>
        <v>0</v>
      </c>
      <c r="D10" s="17">
        <f>VLOOKUP('DATA BASE'!$AD36,'DATA BASE'!$A$12:$E$17,3,FALSE)</f>
        <v>0</v>
      </c>
      <c r="E10" s="17">
        <f>VLOOKUP('DATA BASE'!$AD36,'DATA BASE'!$A$12:$E$17,4,FALSE)</f>
        <v>0</v>
      </c>
      <c r="F10" s="15">
        <f>VLOOKUP('DATA BASE'!$AD36,'DATA BASE'!$A$12:$E$17,5,FALSE)</f>
        <v>0</v>
      </c>
      <c r="G10" s="4">
        <f>VLOOKUP('DATA BASE'!$AE36,'DATA BASE'!$A$12:$E$17,2,FALSE)</f>
        <v>0</v>
      </c>
      <c r="H10" s="17">
        <f>VLOOKUP('DATA BASE'!$AE36,'DATA BASE'!$A$12:$E$17,3,FALSE)</f>
        <v>0</v>
      </c>
      <c r="I10" s="17">
        <f>VLOOKUP('DATA BASE'!$AE36,'DATA BASE'!$A$12:$E$17,4,FALSE)</f>
        <v>0</v>
      </c>
      <c r="J10" s="15">
        <f>VLOOKUP('DATA BASE'!$AE36,'DATA BASE'!$A$12:$E$17,5,FALSE)</f>
        <v>0</v>
      </c>
      <c r="K10" s="4">
        <f>VLOOKUP('DATA BASE'!$AF36,'DATA BASE'!$A$12:$E$17,2,FALSE)</f>
        <v>0</v>
      </c>
      <c r="L10" s="17">
        <f>VLOOKUP('DATA BASE'!$AF36,'DATA BASE'!$A$12:$E$17,3,FALSE)</f>
        <v>0</v>
      </c>
      <c r="M10" s="17">
        <f>VLOOKUP('DATA BASE'!$AF36,'DATA BASE'!$A$12:$E$17,4,FALSE)</f>
        <v>0</v>
      </c>
      <c r="N10" s="15">
        <f>VLOOKUP('DATA BASE'!$AF36,'DATA BASE'!$A$12:$E$17,5,FALSE)</f>
        <v>0</v>
      </c>
      <c r="O10" s="4">
        <f>VLOOKUP('DATA BASE'!$AG36,'DATA BASE'!$A$12:$E$17,2,FALSE)</f>
        <v>0</v>
      </c>
      <c r="P10" s="17">
        <f>VLOOKUP('DATA BASE'!$AG36,'DATA BASE'!$A$12:$E$17,3,FALSE)</f>
        <v>0</v>
      </c>
      <c r="Q10" s="17">
        <f>VLOOKUP('DATA BASE'!$AG36,'DATA BASE'!$A$12:$E$17,4,FALSE)</f>
        <v>0</v>
      </c>
      <c r="R10" s="15">
        <f>VLOOKUP('DATA BASE'!$AG36,'DATA BASE'!$A$12:$E$17,5,FALSE)</f>
        <v>0</v>
      </c>
      <c r="S10" s="4">
        <f>VLOOKUP('DATA BASE'!$AH36,'DATA BASE'!$A$12:$E$17,2,FALSE)</f>
        <v>0</v>
      </c>
      <c r="T10" s="17">
        <f>VLOOKUP('DATA BASE'!$AH36,'DATA BASE'!$A$12:$E$17,3,FALSE)</f>
        <v>0</v>
      </c>
      <c r="U10" s="17">
        <f>VLOOKUP('DATA BASE'!$AH36,'DATA BASE'!$A$12:$E$17,4,FALSE)</f>
        <v>0</v>
      </c>
      <c r="V10" s="15">
        <f>VLOOKUP('DATA BASE'!$AH36,'DATA BASE'!$A$12:$E$17,5,FALSE)</f>
        <v>0</v>
      </c>
      <c r="W10" s="4">
        <f>VLOOKUP('DATA BASE'!$AI36,'DATA BASE'!$A$12:$E$17,2,FALSE)</f>
        <v>0</v>
      </c>
      <c r="X10" s="17">
        <f>VLOOKUP('DATA BASE'!$AI36,'DATA BASE'!$A$12:$E$17,3,FALSE)</f>
        <v>0</v>
      </c>
      <c r="Y10" s="17">
        <f>VLOOKUP('DATA BASE'!$AI36,'DATA BASE'!$A$12:$E$17,4,FALSE)</f>
        <v>0</v>
      </c>
      <c r="Z10" s="8">
        <f>VLOOKUP('DATA BASE'!$AI36,'DATA BASE'!$A$12:$E$17,5,FALSE)</f>
        <v>0</v>
      </c>
      <c r="AA10" s="50" t="e">
        <f t="shared" si="5"/>
        <v>#DIV/0!</v>
      </c>
      <c r="AB10" s="51" t="e">
        <f t="shared" si="6"/>
        <v>#DIV/0!</v>
      </c>
      <c r="AC10" s="51" t="e">
        <f t="shared" si="7"/>
        <v>#DIV/0!</v>
      </c>
      <c r="AD10" s="52" t="e">
        <f t="shared" si="8"/>
        <v>#DIV/0!</v>
      </c>
      <c r="AE10" s="100" t="e">
        <f>'محاسبه امتیاز هر معیار'!$AE$6*AA10+'محاسبه امتیاز هر معیار'!$AE$7*AA14+'محاسبه امتیاز هر معیار'!$AE$8*AA18+'محاسبه امتیاز هر معیار'!$AE$9*AA22+'محاسبه امتیاز هر معیار'!$AE$10*'محاسبات 2'!AA26+'محاسبه امتیاز هر معیار'!$AE$11*'محاسبات 2'!AA30</f>
        <v>#DIV/0!</v>
      </c>
      <c r="AF10" s="17" t="e">
        <f>'محاسبه امتیاز هر معیار'!$AE$6*AB10+'محاسبه امتیاز هر معیار'!$AE$7*AB14+'محاسبه امتیاز هر معیار'!$AE$8*AB18+'محاسبه امتیاز هر معیار'!$AE$9*AB22+'محاسبه امتیاز هر معیار'!$AE$10*'محاسبات 2'!AB26+'محاسبه امتیاز هر معیار'!$AE$11*'محاسبات 2'!AB30</f>
        <v>#DIV/0!</v>
      </c>
      <c r="AG10" s="17" t="e">
        <f>'محاسبه امتیاز هر معیار'!$AE$6*AC10+'محاسبه امتیاز هر معیار'!$AE$7*AC14+'محاسبه امتیاز هر معیار'!$AE$8*AC18+'محاسبه امتیاز هر معیار'!$AE$9*AC22+'محاسبه امتیاز هر معیار'!$AE$10*'محاسبات 2'!AC26+'محاسبه امتیاز هر معیار'!$AE$11*'محاسبات 2'!AC30</f>
        <v>#DIV/0!</v>
      </c>
      <c r="AH10" s="8" t="e">
        <f>'محاسبه امتیاز هر معیار'!$AE$6*AD10+'محاسبه امتیاز هر معیار'!$AE$7*AD14+'محاسبه امتیاز هر معیار'!$AE$8*AD18+'محاسبه امتیاز هر معیار'!$AE$9*AD22+'محاسبه امتیاز هر معیار'!$AE$10*'محاسبات 2'!AD26+'محاسبه امتیاز هر معیار'!$AE$11*'محاسبات 2'!AD30</f>
        <v>#DIV/0!</v>
      </c>
      <c r="AI10" s="9" t="e">
        <f>SUM(AE10:AH10)/4</f>
        <v>#DIV/0!</v>
      </c>
    </row>
    <row r="11" spans="1:35" ht="30" customHeight="1">
      <c r="A11" s="282"/>
      <c r="B11" s="67">
        <f>'داده های  اولیه جلسه'!$M$26</f>
        <v>0</v>
      </c>
      <c r="C11" s="4">
        <f>VLOOKUP('DATA BASE'!$AD37,'DATA BASE'!$A$12:$E$17,2,FALSE)</f>
        <v>0</v>
      </c>
      <c r="D11" s="17">
        <f>VLOOKUP('DATA BASE'!$AD37,'DATA BASE'!$A$12:$E$17,3,FALSE)</f>
        <v>0</v>
      </c>
      <c r="E11" s="17">
        <f>VLOOKUP('DATA BASE'!$AD37,'DATA BASE'!$A$12:$E$17,4,FALSE)</f>
        <v>0</v>
      </c>
      <c r="F11" s="15">
        <f>VLOOKUP('DATA BASE'!$AD37,'DATA BASE'!$A$12:$E$17,5,FALSE)</f>
        <v>0</v>
      </c>
      <c r="G11" s="4">
        <f>VLOOKUP('DATA BASE'!$AE37,'DATA BASE'!$A$12:$E$17,2,FALSE)</f>
        <v>0</v>
      </c>
      <c r="H11" s="17">
        <f>VLOOKUP('DATA BASE'!$AE37,'DATA BASE'!$A$12:$E$17,3,FALSE)</f>
        <v>0</v>
      </c>
      <c r="I11" s="17">
        <f>VLOOKUP('DATA BASE'!$AE37,'DATA BASE'!$A$12:$E$17,4,FALSE)</f>
        <v>0</v>
      </c>
      <c r="J11" s="15">
        <f>VLOOKUP('DATA BASE'!$AE37,'DATA BASE'!$A$12:$E$17,5,FALSE)</f>
        <v>0</v>
      </c>
      <c r="K11" s="4">
        <f>VLOOKUP('DATA BASE'!$AF37,'DATA BASE'!$A$12:$E$17,2,FALSE)</f>
        <v>0</v>
      </c>
      <c r="L11" s="17">
        <f>VLOOKUP('DATA BASE'!$AF37,'DATA BASE'!$A$12:$E$17,3,FALSE)</f>
        <v>0</v>
      </c>
      <c r="M11" s="17">
        <f>VLOOKUP('DATA BASE'!$AF37,'DATA BASE'!$A$12:$E$17,4,FALSE)</f>
        <v>0</v>
      </c>
      <c r="N11" s="15">
        <f>VLOOKUP('DATA BASE'!$AF37,'DATA BASE'!$A$12:$E$17,5,FALSE)</f>
        <v>0</v>
      </c>
      <c r="O11" s="4">
        <f>VLOOKUP('DATA BASE'!$AG37,'DATA BASE'!$A$12:$E$17,2,FALSE)</f>
        <v>0</v>
      </c>
      <c r="P11" s="17">
        <f>VLOOKUP('DATA BASE'!$AG37,'DATA BASE'!$A$12:$E$17,3,FALSE)</f>
        <v>0</v>
      </c>
      <c r="Q11" s="17">
        <f>VLOOKUP('DATA BASE'!$AG37,'DATA BASE'!$A$12:$E$17,4,FALSE)</f>
        <v>0</v>
      </c>
      <c r="R11" s="15">
        <f>VLOOKUP('DATA BASE'!$AG37,'DATA BASE'!$A$12:$E$17,5,FALSE)</f>
        <v>0</v>
      </c>
      <c r="S11" s="4">
        <f>VLOOKUP('DATA BASE'!$AH37,'DATA BASE'!$A$12:$E$17,2,FALSE)</f>
        <v>0</v>
      </c>
      <c r="T11" s="17">
        <f>VLOOKUP('DATA BASE'!$AH37,'DATA BASE'!$A$12:$E$17,3,FALSE)</f>
        <v>0</v>
      </c>
      <c r="U11" s="17">
        <f>VLOOKUP('DATA BASE'!$AH37,'DATA BASE'!$A$12:$E$17,4,FALSE)</f>
        <v>0</v>
      </c>
      <c r="V11" s="15">
        <f>VLOOKUP('DATA BASE'!$AH37,'DATA BASE'!$A$12:$E$17,5,FALSE)</f>
        <v>0</v>
      </c>
      <c r="W11" s="4">
        <f>VLOOKUP('DATA BASE'!$AI37,'DATA BASE'!$A$12:$E$17,2,FALSE)</f>
        <v>0</v>
      </c>
      <c r="X11" s="17">
        <f>VLOOKUP('DATA BASE'!$AI37,'DATA BASE'!$A$12:$E$17,3,FALSE)</f>
        <v>0</v>
      </c>
      <c r="Y11" s="17">
        <f>VLOOKUP('DATA BASE'!$AI37,'DATA BASE'!$A$12:$E$17,4,FALSE)</f>
        <v>0</v>
      </c>
      <c r="Z11" s="8">
        <f>VLOOKUP('DATA BASE'!$AI37,'DATA BASE'!$A$12:$E$17,5,FALSE)</f>
        <v>0</v>
      </c>
      <c r="AA11" s="50" t="e">
        <f t="shared" si="5"/>
        <v>#DIV/0!</v>
      </c>
      <c r="AB11" s="51" t="e">
        <f t="shared" si="6"/>
        <v>#DIV/0!</v>
      </c>
      <c r="AC11" s="51" t="e">
        <f t="shared" si="7"/>
        <v>#DIV/0!</v>
      </c>
      <c r="AD11" s="52" t="e">
        <f t="shared" si="8"/>
        <v>#DIV/0!</v>
      </c>
      <c r="AE11" s="100" t="e">
        <f>'محاسبه امتیاز هر معیار'!$AE$6*AA11+'محاسبه امتیاز هر معیار'!$AE$7*AA15+'محاسبه امتیاز هر معیار'!$AE$8*AA19+'محاسبه امتیاز هر معیار'!$AE$9*AA23+'محاسبه امتیاز هر معیار'!$AE$10*'محاسبات 2'!AA27+'محاسبه امتیاز هر معیار'!$AE$11*'محاسبات 2'!AA31</f>
        <v>#DIV/0!</v>
      </c>
      <c r="AF11" s="17" t="e">
        <f>'محاسبه امتیاز هر معیار'!$AE$6*AB11+'محاسبه امتیاز هر معیار'!$AE$7*AB15+'محاسبه امتیاز هر معیار'!$AE$8*AB19+'محاسبه امتیاز هر معیار'!$AE$9*AB23+'محاسبه امتیاز هر معیار'!$AE$10*'محاسبات 2'!AB27+'محاسبه امتیاز هر معیار'!$AE$11*'محاسبات 2'!AB31</f>
        <v>#DIV/0!</v>
      </c>
      <c r="AG11" s="17" t="e">
        <f>'محاسبه امتیاز هر معیار'!$AE$6*AC11+'محاسبه امتیاز هر معیار'!$AE$7*AC15+'محاسبه امتیاز هر معیار'!$AE$8*AC19+'محاسبه امتیاز هر معیار'!$AE$9*AC23+'محاسبه امتیاز هر معیار'!$AE$10*'محاسبات 2'!AC27+'محاسبه امتیاز هر معیار'!$AE$11*'محاسبات 2'!AC31</f>
        <v>#DIV/0!</v>
      </c>
      <c r="AH11" s="8" t="e">
        <f>'محاسبه امتیاز هر معیار'!$AE$6*AD11+'محاسبه امتیاز هر معیار'!$AE$7*AD15+'محاسبه امتیاز هر معیار'!$AE$8*AD19+'محاسبه امتیاز هر معیار'!$AE$9*AD23+'محاسبه امتیاز هر معیار'!$AE$10*'محاسبات 2'!AD27+'محاسبه امتیاز هر معیار'!$AE$11*'محاسبات 2'!AD31</f>
        <v>#DIV/0!</v>
      </c>
      <c r="AI11" s="9" t="e">
        <f>SUM(AE11:AH11)/4</f>
        <v>#DIV/0!</v>
      </c>
    </row>
    <row r="12" spans="1:35" ht="30" customHeight="1" thickBot="1">
      <c r="A12" s="283"/>
      <c r="B12" s="68">
        <f>'داده های  اولیه جلسه'!$N$26</f>
        <v>0</v>
      </c>
      <c r="C12" s="5">
        <f>VLOOKUP('DATA BASE'!$AD38,'DATA BASE'!$A$12:$E$17,2,FALSE)</f>
        <v>0</v>
      </c>
      <c r="D12" s="10">
        <f>VLOOKUP('DATA BASE'!$AD38,'DATA BASE'!$A$12:$E$17,3,FALSE)</f>
        <v>0</v>
      </c>
      <c r="E12" s="10">
        <f>VLOOKUP('DATA BASE'!$AD38,'DATA BASE'!$A$12:$E$17,4,FALSE)</f>
        <v>0</v>
      </c>
      <c r="F12" s="16">
        <f>VLOOKUP('DATA BASE'!$AD38,'DATA BASE'!$A$12:$E$17,5,FALSE)</f>
        <v>0</v>
      </c>
      <c r="G12" s="5">
        <f>VLOOKUP('DATA BASE'!$AE38,'DATA BASE'!$A$12:$E$17,2,FALSE)</f>
        <v>0</v>
      </c>
      <c r="H12" s="10">
        <f>VLOOKUP('DATA BASE'!$AE38,'DATA BASE'!$A$12:$E$17,3,FALSE)</f>
        <v>0</v>
      </c>
      <c r="I12" s="10">
        <f>VLOOKUP('DATA BASE'!$AE38,'DATA BASE'!$A$12:$E$17,4,FALSE)</f>
        <v>0</v>
      </c>
      <c r="J12" s="16">
        <f>VLOOKUP('DATA BASE'!$AE38,'DATA BASE'!$A$12:$E$17,5,FALSE)</f>
        <v>0</v>
      </c>
      <c r="K12" s="5">
        <f>VLOOKUP('DATA BASE'!$AF38,'DATA BASE'!$A$12:$E$17,2,FALSE)</f>
        <v>0</v>
      </c>
      <c r="L12" s="10">
        <f>VLOOKUP('DATA BASE'!$AF38,'DATA BASE'!$A$12:$E$17,3,FALSE)</f>
        <v>0</v>
      </c>
      <c r="M12" s="10">
        <f>VLOOKUP('DATA BASE'!$AF38,'DATA BASE'!$A$12:$E$17,4,FALSE)</f>
        <v>0</v>
      </c>
      <c r="N12" s="16">
        <f>VLOOKUP('DATA BASE'!$AF38,'DATA BASE'!$A$12:$E$17,5,FALSE)</f>
        <v>0</v>
      </c>
      <c r="O12" s="5">
        <f>VLOOKUP('DATA BASE'!$AG38,'DATA BASE'!$A$12:$E$17,2,FALSE)</f>
        <v>0</v>
      </c>
      <c r="P12" s="10">
        <f>VLOOKUP('DATA BASE'!$AG38,'DATA BASE'!$A$12:$E$17,3,FALSE)</f>
        <v>0</v>
      </c>
      <c r="Q12" s="10">
        <f>VLOOKUP('DATA BASE'!$AG38,'DATA BASE'!$A$12:$E$17,4,FALSE)</f>
        <v>0</v>
      </c>
      <c r="R12" s="16">
        <f>VLOOKUP('DATA BASE'!$AG38,'DATA BASE'!$A$12:$E$17,5,FALSE)</f>
        <v>0</v>
      </c>
      <c r="S12" s="5">
        <f>VLOOKUP('DATA BASE'!$AH38,'DATA BASE'!$A$12:$E$17,2,FALSE)</f>
        <v>0</v>
      </c>
      <c r="T12" s="10">
        <f>VLOOKUP('DATA BASE'!$AH38,'DATA BASE'!$A$12:$E$17,3,FALSE)</f>
        <v>0</v>
      </c>
      <c r="U12" s="10">
        <f>VLOOKUP('DATA BASE'!$AH38,'DATA BASE'!$A$12:$E$17,4,FALSE)</f>
        <v>0</v>
      </c>
      <c r="V12" s="16">
        <f>VLOOKUP('DATA BASE'!$AH38,'DATA BASE'!$A$12:$E$17,5,FALSE)</f>
        <v>0</v>
      </c>
      <c r="W12" s="5">
        <f>VLOOKUP('DATA BASE'!$AI38,'DATA BASE'!$A$12:$E$17,2,FALSE)</f>
        <v>0</v>
      </c>
      <c r="X12" s="10">
        <f>VLOOKUP('DATA BASE'!$AI38,'DATA BASE'!$A$12:$E$17,3,FALSE)</f>
        <v>0</v>
      </c>
      <c r="Y12" s="10">
        <f>VLOOKUP('DATA BASE'!$AI38,'DATA BASE'!$A$12:$E$17,4,FALSE)</f>
        <v>0</v>
      </c>
      <c r="Z12" s="99">
        <f>VLOOKUP('DATA BASE'!$AI38,'DATA BASE'!$A$12:$E$17,5,FALSE)</f>
        <v>0</v>
      </c>
      <c r="AA12" s="53" t="e">
        <f t="shared" si="5"/>
        <v>#DIV/0!</v>
      </c>
      <c r="AB12" s="54" t="e">
        <f t="shared" si="6"/>
        <v>#DIV/0!</v>
      </c>
      <c r="AC12" s="54" t="e">
        <f t="shared" si="7"/>
        <v>#DIV/0!</v>
      </c>
      <c r="AD12" s="55" t="e">
        <f t="shared" si="8"/>
        <v>#DIV/0!</v>
      </c>
      <c r="AE12" s="100" t="e">
        <f>'محاسبه امتیاز هر معیار'!$AE$6*AA12+'محاسبه امتیاز هر معیار'!$AE$7*AA16+'محاسبه امتیاز هر معیار'!$AE$8*AA20+'محاسبه امتیاز هر معیار'!$AE$9*AA24+'محاسبه امتیاز هر معیار'!$AE$10*'محاسبات 2'!AA28+'محاسبه امتیاز هر معیار'!$AE$11*'محاسبات 2'!AA32</f>
        <v>#DIV/0!</v>
      </c>
      <c r="AF12" s="17" t="e">
        <f>'محاسبه امتیاز هر معیار'!$AE$6*AB12+'محاسبه امتیاز هر معیار'!$AE$7*AB16+'محاسبه امتیاز هر معیار'!$AE$8*AB20+'محاسبه امتیاز هر معیار'!$AE$9*AB24+'محاسبه امتیاز هر معیار'!$AE$10*'محاسبات 2'!AB28+'محاسبه امتیاز هر معیار'!$AE$11*'محاسبات 2'!AB32</f>
        <v>#DIV/0!</v>
      </c>
      <c r="AG12" s="17" t="e">
        <f>'محاسبه امتیاز هر معیار'!$AE$6*AC12+'محاسبه امتیاز هر معیار'!$AE$7*AC16+'محاسبه امتیاز هر معیار'!$AE$8*AC20+'محاسبه امتیاز هر معیار'!$AE$9*AC24+'محاسبه امتیاز هر معیار'!$AE$10*'محاسبات 2'!AC28+'محاسبه امتیاز هر معیار'!$AE$11*'محاسبات 2'!AC32</f>
        <v>#DIV/0!</v>
      </c>
      <c r="AH12" s="8" t="e">
        <f>'محاسبه امتیاز هر معیار'!$AE$6*AD12+'محاسبه امتیاز هر معیار'!$AE$7*AD16+'محاسبه امتیاز هر معیار'!$AE$8*AD20+'محاسبه امتیاز هر معیار'!$AE$9*AD24+'محاسبه امتیاز هر معیار'!$AE$10*'محاسبات 2'!AD28+'محاسبه امتیاز هر معیار'!$AE$11*'محاسبات 2'!AD32</f>
        <v>#DIV/0!</v>
      </c>
      <c r="AI12" s="11" t="e">
        <f>SUM(AE12:AH12)/4</f>
        <v>#DIV/0!</v>
      </c>
    </row>
    <row r="13" spans="1:35" ht="30" customHeight="1">
      <c r="A13" s="281">
        <f>'داده های  اولیه جلسه'!$L$30</f>
        <v>0</v>
      </c>
      <c r="B13" s="66">
        <f>'داده های  اولیه جلسه'!$K$26</f>
        <v>0</v>
      </c>
      <c r="C13" s="12">
        <f>VLOOKUP('DATA BASE'!$AD39,'DATA BASE'!$A$12:$E$17,2,FALSE)</f>
        <v>0</v>
      </c>
      <c r="D13" s="13">
        <f>VLOOKUP('DATA BASE'!$AD39,'DATA BASE'!$A$12:$E$17,3,FALSE)</f>
        <v>0</v>
      </c>
      <c r="E13" s="13">
        <f>VLOOKUP('DATA BASE'!$AD39,'DATA BASE'!$A$12:$E$17,4,FALSE)</f>
        <v>0</v>
      </c>
      <c r="F13" s="14">
        <f>VLOOKUP('DATA BASE'!$AD39,'DATA BASE'!$A$12:$E$17,5,FALSE)</f>
        <v>0</v>
      </c>
      <c r="G13" s="12">
        <f>VLOOKUP('DATA BASE'!$AE39,'DATA BASE'!$A$12:$E$17,2,FALSE)</f>
        <v>0</v>
      </c>
      <c r="H13" s="13">
        <f>VLOOKUP('DATA BASE'!$AE39,'DATA BASE'!$A$12:$E$17,3,FALSE)</f>
        <v>0</v>
      </c>
      <c r="I13" s="13">
        <f>VLOOKUP('DATA BASE'!$AE39,'DATA BASE'!$A$12:$E$17,4,FALSE)</f>
        <v>0</v>
      </c>
      <c r="J13" s="14">
        <f>VLOOKUP('DATA BASE'!$AE39,'DATA BASE'!$A$12:$E$17,5,FALSE)</f>
        <v>0</v>
      </c>
      <c r="K13" s="12">
        <f>VLOOKUP('DATA BASE'!$AF39,'DATA BASE'!$A$12:$E$17,2,FALSE)</f>
        <v>0</v>
      </c>
      <c r="L13" s="13">
        <f>VLOOKUP('DATA BASE'!$AF39,'DATA BASE'!$A$12:$E$17,3,FALSE)</f>
        <v>0</v>
      </c>
      <c r="M13" s="13">
        <f>VLOOKUP('DATA BASE'!$AF39,'DATA BASE'!$A$12:$E$17,4,FALSE)</f>
        <v>0</v>
      </c>
      <c r="N13" s="14">
        <f>VLOOKUP('DATA BASE'!$AF39,'DATA BASE'!$A$12:$E$17,5,FALSE)</f>
        <v>0</v>
      </c>
      <c r="O13" s="12">
        <f>VLOOKUP('DATA BASE'!$AG39,'DATA BASE'!$A$12:$E$17,2,FALSE)</f>
        <v>0</v>
      </c>
      <c r="P13" s="13">
        <f>VLOOKUP('DATA BASE'!$AG39,'DATA BASE'!$A$12:$E$17,3,FALSE)</f>
        <v>0</v>
      </c>
      <c r="Q13" s="13">
        <f>VLOOKUP('DATA BASE'!$AG39,'DATA BASE'!$A$12:$E$17,4,FALSE)</f>
        <v>0</v>
      </c>
      <c r="R13" s="14">
        <f>VLOOKUP('DATA BASE'!$AG39,'DATA BASE'!$A$12:$E$17,5,FALSE)</f>
        <v>0</v>
      </c>
      <c r="S13" s="12">
        <f>VLOOKUP('DATA BASE'!$AH39,'DATA BASE'!$A$12:$E$17,2,FALSE)</f>
        <v>0</v>
      </c>
      <c r="T13" s="13">
        <f>VLOOKUP('DATA BASE'!$AH39,'DATA BASE'!$A$12:$E$17,3,FALSE)</f>
        <v>0</v>
      </c>
      <c r="U13" s="13">
        <f>VLOOKUP('DATA BASE'!$AH39,'DATA BASE'!$A$12:$E$17,4,FALSE)</f>
        <v>0</v>
      </c>
      <c r="V13" s="14">
        <f>VLOOKUP('DATA BASE'!$AH39,'DATA BASE'!$A$12:$E$17,5,FALSE)</f>
        <v>0</v>
      </c>
      <c r="W13" s="12">
        <f>VLOOKUP('DATA BASE'!$AI39,'DATA BASE'!$A$12:$E$17,2,FALSE)</f>
        <v>0</v>
      </c>
      <c r="X13" s="13">
        <f>VLOOKUP('DATA BASE'!$AI39,'DATA BASE'!$A$12:$E$17,3,FALSE)</f>
        <v>0</v>
      </c>
      <c r="Y13" s="13">
        <f>VLOOKUP('DATA BASE'!$AI39,'DATA BASE'!$A$12:$E$17,4,FALSE)</f>
        <v>0</v>
      </c>
      <c r="Z13" s="14">
        <f>VLOOKUP('DATA BASE'!$AI39,'DATA BASE'!$A$12:$E$17,5,FALSE)</f>
        <v>0</v>
      </c>
      <c r="AA13" s="47" t="e">
        <f t="shared" si="5"/>
        <v>#DIV/0!</v>
      </c>
      <c r="AB13" s="48" t="e">
        <f t="shared" si="6"/>
        <v>#DIV/0!</v>
      </c>
      <c r="AC13" s="48" t="e">
        <f t="shared" si="7"/>
        <v>#DIV/0!</v>
      </c>
      <c r="AD13" s="49" t="e">
        <f t="shared" si="8"/>
        <v>#DIV/0!</v>
      </c>
      <c r="AE13" s="6"/>
      <c r="AF13" s="3"/>
      <c r="AG13" s="3"/>
      <c r="AH13" s="3"/>
      <c r="AI13" s="3"/>
    </row>
    <row r="14" spans="1:35" ht="30" customHeight="1">
      <c r="A14" s="282"/>
      <c r="B14" s="67">
        <f>'داده های  اولیه جلسه'!$L$26</f>
        <v>0</v>
      </c>
      <c r="C14" s="4">
        <f>VLOOKUP('DATA BASE'!$AD40,'DATA BASE'!$A$12:$E$17,2,FALSE)</f>
        <v>0</v>
      </c>
      <c r="D14" s="17">
        <f>VLOOKUP('DATA BASE'!$AD40,'DATA BASE'!$A$12:$E$17,3,FALSE)</f>
        <v>0</v>
      </c>
      <c r="E14" s="17">
        <f>VLOOKUP('DATA BASE'!$AD40,'DATA BASE'!$A$12:$E$17,4,FALSE)</f>
        <v>0</v>
      </c>
      <c r="F14" s="15">
        <f>VLOOKUP('DATA BASE'!$AD40,'DATA BASE'!$A$12:$E$17,5,FALSE)</f>
        <v>0</v>
      </c>
      <c r="G14" s="4">
        <f>VLOOKUP('DATA BASE'!$AE40,'DATA BASE'!$A$12:$E$17,2,FALSE)</f>
        <v>0</v>
      </c>
      <c r="H14" s="17">
        <f>VLOOKUP('DATA BASE'!$AE40,'DATA BASE'!$A$12:$E$17,3,FALSE)</f>
        <v>0</v>
      </c>
      <c r="I14" s="17">
        <f>VLOOKUP('DATA BASE'!$AE40,'DATA BASE'!$A$12:$E$17,4,FALSE)</f>
        <v>0</v>
      </c>
      <c r="J14" s="15">
        <f>VLOOKUP('DATA BASE'!$AE40,'DATA BASE'!$A$12:$E$17,5,FALSE)</f>
        <v>0</v>
      </c>
      <c r="K14" s="4">
        <f>VLOOKUP('DATA BASE'!$AF40,'DATA BASE'!$A$12:$E$17,2,FALSE)</f>
        <v>0</v>
      </c>
      <c r="L14" s="17">
        <f>VLOOKUP('DATA BASE'!$AF40,'DATA BASE'!$A$12:$E$17,3,FALSE)</f>
        <v>0</v>
      </c>
      <c r="M14" s="17">
        <f>VLOOKUP('DATA BASE'!$AF40,'DATA BASE'!$A$12:$E$17,4,FALSE)</f>
        <v>0</v>
      </c>
      <c r="N14" s="15">
        <f>VLOOKUP('DATA BASE'!$AF40,'DATA BASE'!$A$12:$E$17,5,FALSE)</f>
        <v>0</v>
      </c>
      <c r="O14" s="4">
        <f>VLOOKUP('DATA BASE'!$AG40,'DATA BASE'!$A$12:$E$17,2,FALSE)</f>
        <v>0</v>
      </c>
      <c r="P14" s="17">
        <f>VLOOKUP('DATA BASE'!$AG40,'DATA BASE'!$A$12:$E$17,3,FALSE)</f>
        <v>0</v>
      </c>
      <c r="Q14" s="17">
        <f>VLOOKUP('DATA BASE'!$AG40,'DATA BASE'!$A$12:$E$17,4,FALSE)</f>
        <v>0</v>
      </c>
      <c r="R14" s="15">
        <f>VLOOKUP('DATA BASE'!$AG40,'DATA BASE'!$A$12:$E$17,5,FALSE)</f>
        <v>0</v>
      </c>
      <c r="S14" s="4">
        <f>VLOOKUP('DATA BASE'!$AH40,'DATA BASE'!$A$12:$E$17,2,FALSE)</f>
        <v>0</v>
      </c>
      <c r="T14" s="17">
        <f>VLOOKUP('DATA BASE'!$AH40,'DATA BASE'!$A$12:$E$17,3,FALSE)</f>
        <v>0</v>
      </c>
      <c r="U14" s="17">
        <f>VLOOKUP('DATA BASE'!$AH40,'DATA BASE'!$A$12:$E$17,4,FALSE)</f>
        <v>0</v>
      </c>
      <c r="V14" s="15">
        <f>VLOOKUP('DATA BASE'!$AH40,'DATA BASE'!$A$12:$E$17,5,FALSE)</f>
        <v>0</v>
      </c>
      <c r="W14" s="4">
        <f>VLOOKUP('DATA BASE'!$AI40,'DATA BASE'!$A$12:$E$17,2,FALSE)</f>
        <v>0</v>
      </c>
      <c r="X14" s="17">
        <f>VLOOKUP('DATA BASE'!$AI40,'DATA BASE'!$A$12:$E$17,3,FALSE)</f>
        <v>0</v>
      </c>
      <c r="Y14" s="17">
        <f>VLOOKUP('DATA BASE'!$AI40,'DATA BASE'!$A$12:$E$17,4,FALSE)</f>
        <v>0</v>
      </c>
      <c r="Z14" s="15">
        <f>VLOOKUP('DATA BASE'!$AI40,'DATA BASE'!$A$12:$E$17,5,FALSE)</f>
        <v>0</v>
      </c>
      <c r="AA14" s="50" t="e">
        <f t="shared" si="5"/>
        <v>#DIV/0!</v>
      </c>
      <c r="AB14" s="51" t="e">
        <f t="shared" si="6"/>
        <v>#DIV/0!</v>
      </c>
      <c r="AC14" s="51" t="e">
        <f t="shared" si="7"/>
        <v>#DIV/0!</v>
      </c>
      <c r="AD14" s="52" t="e">
        <f t="shared" si="8"/>
        <v>#DIV/0!</v>
      </c>
      <c r="AE14" s="3"/>
      <c r="AF14" s="3"/>
      <c r="AG14" s="3"/>
      <c r="AH14" s="3"/>
      <c r="AI14" s="3"/>
    </row>
    <row r="15" spans="1:35" ht="30" customHeight="1">
      <c r="A15" s="282"/>
      <c r="B15" s="67">
        <f>'داده های  اولیه جلسه'!$M$26</f>
        <v>0</v>
      </c>
      <c r="C15" s="4">
        <f>VLOOKUP('DATA BASE'!$AD41,'DATA BASE'!$A$12:$E$17,2,FALSE)</f>
        <v>0</v>
      </c>
      <c r="D15" s="17">
        <f>VLOOKUP('DATA BASE'!$AD41,'DATA BASE'!$A$12:$E$17,3,FALSE)</f>
        <v>0</v>
      </c>
      <c r="E15" s="17">
        <f>VLOOKUP('DATA BASE'!$AD41,'DATA BASE'!$A$12:$E$17,4,FALSE)</f>
        <v>0</v>
      </c>
      <c r="F15" s="15">
        <f>VLOOKUP('DATA BASE'!$AD41,'DATA BASE'!$A$12:$E$17,5,FALSE)</f>
        <v>0</v>
      </c>
      <c r="G15" s="4">
        <f>VLOOKUP('DATA BASE'!$AE41,'DATA BASE'!$A$12:$E$17,2,FALSE)</f>
        <v>0</v>
      </c>
      <c r="H15" s="17">
        <f>VLOOKUP('DATA BASE'!$AE41,'DATA BASE'!$A$12:$E$17,3,FALSE)</f>
        <v>0</v>
      </c>
      <c r="I15" s="17">
        <f>VLOOKUP('DATA BASE'!$AE41,'DATA BASE'!$A$12:$E$17,4,FALSE)</f>
        <v>0</v>
      </c>
      <c r="J15" s="15">
        <f>VLOOKUP('DATA BASE'!$AE41,'DATA BASE'!$A$12:$E$17,5,FALSE)</f>
        <v>0</v>
      </c>
      <c r="K15" s="4">
        <f>VLOOKUP('DATA BASE'!$AF41,'DATA BASE'!$A$12:$E$17,2,FALSE)</f>
        <v>0</v>
      </c>
      <c r="L15" s="17">
        <f>VLOOKUP('DATA BASE'!$AF41,'DATA BASE'!$A$12:$E$17,3,FALSE)</f>
        <v>0</v>
      </c>
      <c r="M15" s="17">
        <f>VLOOKUP('DATA BASE'!$AF41,'DATA BASE'!$A$12:$E$17,4,FALSE)</f>
        <v>0</v>
      </c>
      <c r="N15" s="15">
        <f>VLOOKUP('DATA BASE'!$AF41,'DATA BASE'!$A$12:$E$17,5,FALSE)</f>
        <v>0</v>
      </c>
      <c r="O15" s="4">
        <f>VLOOKUP('DATA BASE'!$AG41,'DATA BASE'!$A$12:$E$17,2,FALSE)</f>
        <v>0</v>
      </c>
      <c r="P15" s="17">
        <f>VLOOKUP('DATA BASE'!$AG41,'DATA BASE'!$A$12:$E$17,3,FALSE)</f>
        <v>0</v>
      </c>
      <c r="Q15" s="17">
        <f>VLOOKUP('DATA BASE'!$AG41,'DATA BASE'!$A$12:$E$17,4,FALSE)</f>
        <v>0</v>
      </c>
      <c r="R15" s="15">
        <f>VLOOKUP('DATA BASE'!$AG41,'DATA BASE'!$A$12:$E$17,5,FALSE)</f>
        <v>0</v>
      </c>
      <c r="S15" s="4">
        <f>VLOOKUP('DATA BASE'!$AH41,'DATA BASE'!$A$12:$E$17,2,FALSE)</f>
        <v>0</v>
      </c>
      <c r="T15" s="17">
        <f>VLOOKUP('DATA BASE'!$AH41,'DATA BASE'!$A$12:$E$17,3,FALSE)</f>
        <v>0</v>
      </c>
      <c r="U15" s="17">
        <f>VLOOKUP('DATA BASE'!$AH41,'DATA BASE'!$A$12:$E$17,4,FALSE)</f>
        <v>0</v>
      </c>
      <c r="V15" s="15">
        <f>VLOOKUP('DATA BASE'!$AH41,'DATA BASE'!$A$12:$E$17,5,FALSE)</f>
        <v>0</v>
      </c>
      <c r="W15" s="4">
        <f>VLOOKUP('DATA BASE'!$AI41,'DATA BASE'!$A$12:$E$17,2,FALSE)</f>
        <v>0</v>
      </c>
      <c r="X15" s="17">
        <f>VLOOKUP('DATA BASE'!$AI41,'DATA BASE'!$A$12:$E$17,3,FALSE)</f>
        <v>0</v>
      </c>
      <c r="Y15" s="17">
        <f>VLOOKUP('DATA BASE'!$AI41,'DATA BASE'!$A$12:$E$17,4,FALSE)</f>
        <v>0</v>
      </c>
      <c r="Z15" s="15">
        <f>VLOOKUP('DATA BASE'!$AI41,'DATA BASE'!$A$12:$E$17,5,FALSE)</f>
        <v>0</v>
      </c>
      <c r="AA15" s="50" t="e">
        <f t="shared" si="5"/>
        <v>#DIV/0!</v>
      </c>
      <c r="AB15" s="51" t="e">
        <f t="shared" si="6"/>
        <v>#DIV/0!</v>
      </c>
      <c r="AC15" s="51" t="e">
        <f t="shared" si="7"/>
        <v>#DIV/0!</v>
      </c>
      <c r="AD15" s="52" t="e">
        <f t="shared" si="8"/>
        <v>#DIV/0!</v>
      </c>
      <c r="AE15" s="3"/>
      <c r="AF15" s="3"/>
      <c r="AG15" s="3"/>
      <c r="AH15" s="3"/>
      <c r="AI15" s="3"/>
    </row>
    <row r="16" spans="1:35" ht="30" customHeight="1" thickBot="1">
      <c r="A16" s="283"/>
      <c r="B16" s="68">
        <f>'داده های  اولیه جلسه'!$N$26</f>
        <v>0</v>
      </c>
      <c r="C16" s="5">
        <f>VLOOKUP('DATA BASE'!$AD42,'DATA BASE'!$A$12:$E$17,2,FALSE)</f>
        <v>0</v>
      </c>
      <c r="D16" s="10">
        <f>VLOOKUP('DATA BASE'!$AD42,'DATA BASE'!$A$12:$E$17,3,FALSE)</f>
        <v>0</v>
      </c>
      <c r="E16" s="10">
        <f>VLOOKUP('DATA BASE'!$AD42,'DATA BASE'!$A$12:$E$17,4,FALSE)</f>
        <v>0</v>
      </c>
      <c r="F16" s="16">
        <f>VLOOKUP('DATA BASE'!$AD42,'DATA BASE'!$A$12:$E$17,5,FALSE)</f>
        <v>0</v>
      </c>
      <c r="G16" s="5">
        <f>VLOOKUP('DATA BASE'!$AE42,'DATA BASE'!$A$12:$E$17,2,FALSE)</f>
        <v>0</v>
      </c>
      <c r="H16" s="10">
        <f>VLOOKUP('DATA BASE'!$AE42,'DATA BASE'!$A$12:$E$17,3,FALSE)</f>
        <v>0</v>
      </c>
      <c r="I16" s="10">
        <f>VLOOKUP('DATA BASE'!$AE42,'DATA BASE'!$A$12:$E$17,4,FALSE)</f>
        <v>0</v>
      </c>
      <c r="J16" s="16">
        <f>VLOOKUP('DATA BASE'!$AE42,'DATA BASE'!$A$12:$E$17,5,FALSE)</f>
        <v>0</v>
      </c>
      <c r="K16" s="5">
        <f>VLOOKUP('DATA BASE'!$AF42,'DATA BASE'!$A$12:$E$17,2,FALSE)</f>
        <v>0</v>
      </c>
      <c r="L16" s="10">
        <f>VLOOKUP('DATA BASE'!$AF42,'DATA BASE'!$A$12:$E$17,3,FALSE)</f>
        <v>0</v>
      </c>
      <c r="M16" s="10">
        <f>VLOOKUP('DATA BASE'!$AF42,'DATA BASE'!$A$12:$E$17,4,FALSE)</f>
        <v>0</v>
      </c>
      <c r="N16" s="16">
        <f>VLOOKUP('DATA BASE'!$AF42,'DATA BASE'!$A$12:$E$17,5,FALSE)</f>
        <v>0</v>
      </c>
      <c r="O16" s="5">
        <f>VLOOKUP('DATA BASE'!$AG42,'DATA BASE'!$A$12:$E$17,2,FALSE)</f>
        <v>0</v>
      </c>
      <c r="P16" s="10">
        <f>VLOOKUP('DATA BASE'!$AG42,'DATA BASE'!$A$12:$E$17,3,FALSE)</f>
        <v>0</v>
      </c>
      <c r="Q16" s="10">
        <f>VLOOKUP('DATA BASE'!$AG42,'DATA BASE'!$A$12:$E$17,4,FALSE)</f>
        <v>0</v>
      </c>
      <c r="R16" s="16">
        <f>VLOOKUP('DATA BASE'!$AG42,'DATA BASE'!$A$12:$E$17,5,FALSE)</f>
        <v>0</v>
      </c>
      <c r="S16" s="5">
        <f>VLOOKUP('DATA BASE'!$AH42,'DATA BASE'!$A$12:$E$17,2,FALSE)</f>
        <v>0</v>
      </c>
      <c r="T16" s="10">
        <f>VLOOKUP('DATA BASE'!$AH42,'DATA BASE'!$A$12:$E$17,3,FALSE)</f>
        <v>0</v>
      </c>
      <c r="U16" s="10">
        <f>VLOOKUP('DATA BASE'!$AH42,'DATA BASE'!$A$12:$E$17,4,FALSE)</f>
        <v>0</v>
      </c>
      <c r="V16" s="16">
        <f>VLOOKUP('DATA BASE'!$AH42,'DATA BASE'!$A$12:$E$17,5,FALSE)</f>
        <v>0</v>
      </c>
      <c r="W16" s="5">
        <f>VLOOKUP('DATA BASE'!$AI42,'DATA BASE'!$A$12:$E$17,2,FALSE)</f>
        <v>0</v>
      </c>
      <c r="X16" s="10">
        <f>VLOOKUP('DATA BASE'!$AI42,'DATA BASE'!$A$12:$E$17,3,FALSE)</f>
        <v>0</v>
      </c>
      <c r="Y16" s="10">
        <f>VLOOKUP('DATA BASE'!$AI42,'DATA BASE'!$A$12:$E$17,4,FALSE)</f>
        <v>0</v>
      </c>
      <c r="Z16" s="16">
        <f>VLOOKUP('DATA BASE'!$AI42,'DATA BASE'!$A$12:$E$17,5,FALSE)</f>
        <v>0</v>
      </c>
      <c r="AA16" s="53" t="e">
        <f t="shared" si="5"/>
        <v>#DIV/0!</v>
      </c>
      <c r="AB16" s="54" t="e">
        <f t="shared" si="6"/>
        <v>#DIV/0!</v>
      </c>
      <c r="AC16" s="54" t="e">
        <f t="shared" si="7"/>
        <v>#DIV/0!</v>
      </c>
      <c r="AD16" s="55" t="e">
        <f t="shared" si="8"/>
        <v>#DIV/0!</v>
      </c>
      <c r="AE16" s="3"/>
      <c r="AH16" s="3"/>
      <c r="AI16" s="3"/>
    </row>
    <row r="17" spans="1:35" ht="30" customHeight="1">
      <c r="A17" s="281">
        <f>'داده های  اولیه جلسه'!$M$30</f>
        <v>0</v>
      </c>
      <c r="B17" s="66">
        <f>'داده های  اولیه جلسه'!$K$26</f>
        <v>0</v>
      </c>
      <c r="C17" s="12">
        <f>VLOOKUP('DATA BASE'!$AD43,'DATA BASE'!$A$12:$E$17,2,FALSE)</f>
        <v>0</v>
      </c>
      <c r="D17" s="13">
        <f>VLOOKUP('DATA BASE'!$AD43,'DATA BASE'!$A$12:$E$17,3,FALSE)</f>
        <v>0</v>
      </c>
      <c r="E17" s="13">
        <f>VLOOKUP('DATA BASE'!$AD43,'DATA BASE'!$A$12:$E$17,4,FALSE)</f>
        <v>0</v>
      </c>
      <c r="F17" s="14">
        <f>VLOOKUP('DATA BASE'!$AD43,'DATA BASE'!$A$12:$E$17,5,FALSE)</f>
        <v>0</v>
      </c>
      <c r="G17" s="12">
        <f>VLOOKUP('DATA BASE'!$AE43,'DATA BASE'!$A$12:$E$17,2,FALSE)</f>
        <v>0</v>
      </c>
      <c r="H17" s="13">
        <f>VLOOKUP('DATA BASE'!$AE43,'DATA BASE'!$A$12:$E$17,3,FALSE)</f>
        <v>0</v>
      </c>
      <c r="I17" s="13">
        <f>VLOOKUP('DATA BASE'!$AE43,'DATA BASE'!$A$12:$E$17,4,FALSE)</f>
        <v>0</v>
      </c>
      <c r="J17" s="14">
        <f>VLOOKUP('DATA BASE'!$AE43,'DATA BASE'!$A$12:$E$17,5,FALSE)</f>
        <v>0</v>
      </c>
      <c r="K17" s="12">
        <f>VLOOKUP('DATA BASE'!$AF43,'DATA BASE'!$A$12:$E$17,2,FALSE)</f>
        <v>0</v>
      </c>
      <c r="L17" s="13">
        <f>VLOOKUP('DATA BASE'!$AF43,'DATA BASE'!$A$12:$E$17,3,FALSE)</f>
        <v>0</v>
      </c>
      <c r="M17" s="13">
        <f>VLOOKUP('DATA BASE'!$AF43,'DATA BASE'!$A$12:$E$17,4,FALSE)</f>
        <v>0</v>
      </c>
      <c r="N17" s="14">
        <f>VLOOKUP('DATA BASE'!$AF43,'DATA BASE'!$A$12:$E$17,5,FALSE)</f>
        <v>0</v>
      </c>
      <c r="O17" s="12">
        <f>VLOOKUP('DATA BASE'!$AG43,'DATA BASE'!$A$12:$E$17,2,FALSE)</f>
        <v>0</v>
      </c>
      <c r="P17" s="13">
        <f>VLOOKUP('DATA BASE'!$AG43,'DATA BASE'!$A$12:$E$17,3,FALSE)</f>
        <v>0</v>
      </c>
      <c r="Q17" s="13">
        <f>VLOOKUP('DATA BASE'!$AG43,'DATA BASE'!$A$12:$E$17,4,FALSE)</f>
        <v>0</v>
      </c>
      <c r="R17" s="14">
        <f>VLOOKUP('DATA BASE'!$AG43,'DATA BASE'!$A$12:$E$17,5,FALSE)</f>
        <v>0</v>
      </c>
      <c r="S17" s="12">
        <f>VLOOKUP('DATA BASE'!$AH43,'DATA BASE'!$A$12:$E$17,2,FALSE)</f>
        <v>0</v>
      </c>
      <c r="T17" s="13">
        <f>VLOOKUP('DATA BASE'!$AH43,'DATA BASE'!$A$12:$E$17,3,FALSE)</f>
        <v>0</v>
      </c>
      <c r="U17" s="13">
        <f>VLOOKUP('DATA BASE'!$AH43,'DATA BASE'!$A$12:$E$17,4,FALSE)</f>
        <v>0</v>
      </c>
      <c r="V17" s="14">
        <f>VLOOKUP('DATA BASE'!$AH43,'DATA BASE'!$A$12:$E$17,5,FALSE)</f>
        <v>0</v>
      </c>
      <c r="W17" s="12">
        <f>VLOOKUP('DATA BASE'!$AI43,'DATA BASE'!$A$12:$E$17,2,FALSE)</f>
        <v>0</v>
      </c>
      <c r="X17" s="13">
        <f>VLOOKUP('DATA BASE'!$AI43,'DATA BASE'!$A$12:$E$17,3,FALSE)</f>
        <v>0</v>
      </c>
      <c r="Y17" s="13">
        <f>VLOOKUP('DATA BASE'!$AI43,'DATA BASE'!$A$12:$E$17,4,FALSE)</f>
        <v>0</v>
      </c>
      <c r="Z17" s="14">
        <f>VLOOKUP('DATA BASE'!$AI43,'DATA BASE'!$A$12:$E$17,5,FALSE)</f>
        <v>0</v>
      </c>
      <c r="AA17" s="47" t="e">
        <f t="shared" si="5"/>
        <v>#DIV/0!</v>
      </c>
      <c r="AB17" s="48" t="e">
        <f t="shared" si="6"/>
        <v>#DIV/0!</v>
      </c>
      <c r="AC17" s="48" t="e">
        <f t="shared" si="7"/>
        <v>#DIV/0!</v>
      </c>
      <c r="AD17" s="49" t="e">
        <f t="shared" si="8"/>
        <v>#DIV/0!</v>
      </c>
      <c r="AE17" s="3"/>
      <c r="AH17" s="3"/>
      <c r="AI17" s="3"/>
    </row>
    <row r="18" spans="1:35" ht="30" customHeight="1">
      <c r="A18" s="282"/>
      <c r="B18" s="67">
        <f>'داده های  اولیه جلسه'!$L$26</f>
        <v>0</v>
      </c>
      <c r="C18" s="4">
        <f>VLOOKUP('DATA BASE'!$AD44,'DATA BASE'!$A$12:$E$17,2,FALSE)</f>
        <v>0</v>
      </c>
      <c r="D18" s="17">
        <f>VLOOKUP('DATA BASE'!$AD44,'DATA BASE'!$A$12:$E$17,3,FALSE)</f>
        <v>0</v>
      </c>
      <c r="E18" s="17">
        <f>VLOOKUP('DATA BASE'!$AD44,'DATA BASE'!$A$12:$E$17,4,FALSE)</f>
        <v>0</v>
      </c>
      <c r="F18" s="15">
        <f>VLOOKUP('DATA BASE'!$AD44,'DATA BASE'!$A$12:$E$17,5,FALSE)</f>
        <v>0</v>
      </c>
      <c r="G18" s="4">
        <f>VLOOKUP('DATA BASE'!$AE44,'DATA BASE'!$A$12:$E$17,2,FALSE)</f>
        <v>0</v>
      </c>
      <c r="H18" s="17">
        <f>VLOOKUP('DATA BASE'!$AE44,'DATA BASE'!$A$12:$E$17,3,FALSE)</f>
        <v>0</v>
      </c>
      <c r="I18" s="17">
        <f>VLOOKUP('DATA BASE'!$AE44,'DATA BASE'!$A$12:$E$17,4,FALSE)</f>
        <v>0</v>
      </c>
      <c r="J18" s="15">
        <f>VLOOKUP('DATA BASE'!$AE44,'DATA BASE'!$A$12:$E$17,5,FALSE)</f>
        <v>0</v>
      </c>
      <c r="K18" s="4">
        <f>VLOOKUP('DATA BASE'!$AF44,'DATA BASE'!$A$12:$E$17,2,FALSE)</f>
        <v>0</v>
      </c>
      <c r="L18" s="17">
        <f>VLOOKUP('DATA BASE'!$AF44,'DATA BASE'!$A$12:$E$17,3,FALSE)</f>
        <v>0</v>
      </c>
      <c r="M18" s="17">
        <f>VLOOKUP('DATA BASE'!$AF44,'DATA BASE'!$A$12:$E$17,4,FALSE)</f>
        <v>0</v>
      </c>
      <c r="N18" s="15">
        <f>VLOOKUP('DATA BASE'!$AF44,'DATA BASE'!$A$12:$E$17,5,FALSE)</f>
        <v>0</v>
      </c>
      <c r="O18" s="4">
        <f>VLOOKUP('DATA BASE'!$AG44,'DATA BASE'!$A$12:$E$17,2,FALSE)</f>
        <v>0</v>
      </c>
      <c r="P18" s="17">
        <f>VLOOKUP('DATA BASE'!$AG44,'DATA BASE'!$A$12:$E$17,3,FALSE)</f>
        <v>0</v>
      </c>
      <c r="Q18" s="17">
        <f>VLOOKUP('DATA BASE'!$AG44,'DATA BASE'!$A$12:$E$17,4,FALSE)</f>
        <v>0</v>
      </c>
      <c r="R18" s="15">
        <f>VLOOKUP('DATA BASE'!$AG44,'DATA BASE'!$A$12:$E$17,5,FALSE)</f>
        <v>0</v>
      </c>
      <c r="S18" s="4">
        <f>VLOOKUP('DATA BASE'!$AH44,'DATA BASE'!$A$12:$E$17,2,FALSE)</f>
        <v>0</v>
      </c>
      <c r="T18" s="17">
        <f>VLOOKUP('DATA BASE'!$AH44,'DATA BASE'!$A$12:$E$17,3,FALSE)</f>
        <v>0</v>
      </c>
      <c r="U18" s="17">
        <f>VLOOKUP('DATA BASE'!$AH44,'DATA BASE'!$A$12:$E$17,4,FALSE)</f>
        <v>0</v>
      </c>
      <c r="V18" s="15">
        <f>VLOOKUP('DATA BASE'!$AH44,'DATA BASE'!$A$12:$E$17,5,FALSE)</f>
        <v>0</v>
      </c>
      <c r="W18" s="4">
        <f>VLOOKUP('DATA BASE'!$AI44,'DATA BASE'!$A$12:$E$17,2,FALSE)</f>
        <v>0</v>
      </c>
      <c r="X18" s="17">
        <f>VLOOKUP('DATA BASE'!$AI44,'DATA BASE'!$A$12:$E$17,3,FALSE)</f>
        <v>0</v>
      </c>
      <c r="Y18" s="17">
        <f>VLOOKUP('DATA BASE'!$AI44,'DATA BASE'!$A$12:$E$17,4,FALSE)</f>
        <v>0</v>
      </c>
      <c r="Z18" s="15">
        <f>VLOOKUP('DATA BASE'!$AI44,'DATA BASE'!$A$12:$E$17,5,FALSE)</f>
        <v>0</v>
      </c>
      <c r="AA18" s="50" t="e">
        <f t="shared" si="5"/>
        <v>#DIV/0!</v>
      </c>
      <c r="AB18" s="51" t="e">
        <f t="shared" si="6"/>
        <v>#DIV/0!</v>
      </c>
      <c r="AC18" s="51" t="e">
        <f t="shared" si="7"/>
        <v>#DIV/0!</v>
      </c>
      <c r="AD18" s="52" t="e">
        <f t="shared" si="8"/>
        <v>#DIV/0!</v>
      </c>
      <c r="AE18" s="3"/>
      <c r="AH18" s="3"/>
      <c r="AI18" s="3"/>
    </row>
    <row r="19" spans="1:35" ht="30" customHeight="1">
      <c r="A19" s="282"/>
      <c r="B19" s="67">
        <f>'داده های  اولیه جلسه'!$M$26</f>
        <v>0</v>
      </c>
      <c r="C19" s="4">
        <f>VLOOKUP('DATA BASE'!$AD45,'DATA BASE'!$A$12:$E$17,2,FALSE)</f>
        <v>0</v>
      </c>
      <c r="D19" s="17">
        <f>VLOOKUP('DATA BASE'!$AD45,'DATA BASE'!$A$12:$E$17,3,FALSE)</f>
        <v>0</v>
      </c>
      <c r="E19" s="17">
        <f>VLOOKUP('DATA BASE'!$AD45,'DATA BASE'!$A$12:$E$17,4,FALSE)</f>
        <v>0</v>
      </c>
      <c r="F19" s="15">
        <f>VLOOKUP('DATA BASE'!$AD45,'DATA BASE'!$A$12:$E$17,5,FALSE)</f>
        <v>0</v>
      </c>
      <c r="G19" s="4">
        <f>VLOOKUP('DATA BASE'!$AE45,'DATA BASE'!$A$12:$E$17,2,FALSE)</f>
        <v>0</v>
      </c>
      <c r="H19" s="17">
        <f>VLOOKUP('DATA BASE'!$AE45,'DATA BASE'!$A$12:$E$17,3,FALSE)</f>
        <v>0</v>
      </c>
      <c r="I19" s="17">
        <f>VLOOKUP('DATA BASE'!$AE45,'DATA BASE'!$A$12:$E$17,4,FALSE)</f>
        <v>0</v>
      </c>
      <c r="J19" s="15">
        <f>VLOOKUP('DATA BASE'!$AE45,'DATA BASE'!$A$12:$E$17,5,FALSE)</f>
        <v>0</v>
      </c>
      <c r="K19" s="4">
        <f>VLOOKUP('DATA BASE'!$AF45,'DATA BASE'!$A$12:$E$17,2,FALSE)</f>
        <v>0</v>
      </c>
      <c r="L19" s="17">
        <f>VLOOKUP('DATA BASE'!$AF45,'DATA BASE'!$A$12:$E$17,3,FALSE)</f>
        <v>0</v>
      </c>
      <c r="M19" s="17">
        <f>VLOOKUP('DATA BASE'!$AF45,'DATA BASE'!$A$12:$E$17,4,FALSE)</f>
        <v>0</v>
      </c>
      <c r="N19" s="15">
        <f>VLOOKUP('DATA BASE'!$AF45,'DATA BASE'!$A$12:$E$17,5,FALSE)</f>
        <v>0</v>
      </c>
      <c r="O19" s="4">
        <f>VLOOKUP('DATA BASE'!$AG45,'DATA BASE'!$A$12:$E$17,2,FALSE)</f>
        <v>0</v>
      </c>
      <c r="P19" s="17">
        <f>VLOOKUP('DATA BASE'!$AG45,'DATA BASE'!$A$12:$E$17,3,FALSE)</f>
        <v>0</v>
      </c>
      <c r="Q19" s="17">
        <f>VLOOKUP('DATA BASE'!$AG45,'DATA BASE'!$A$12:$E$17,4,FALSE)</f>
        <v>0</v>
      </c>
      <c r="R19" s="15">
        <f>VLOOKUP('DATA BASE'!$AG45,'DATA BASE'!$A$12:$E$17,5,FALSE)</f>
        <v>0</v>
      </c>
      <c r="S19" s="4">
        <f>VLOOKUP('DATA BASE'!$AH45,'DATA BASE'!$A$12:$E$17,2,FALSE)</f>
        <v>0</v>
      </c>
      <c r="T19" s="17">
        <f>VLOOKUP('DATA BASE'!$AH45,'DATA BASE'!$A$12:$E$17,3,FALSE)</f>
        <v>0</v>
      </c>
      <c r="U19" s="17">
        <f>VLOOKUP('DATA BASE'!$AH45,'DATA BASE'!$A$12:$E$17,4,FALSE)</f>
        <v>0</v>
      </c>
      <c r="V19" s="15">
        <f>VLOOKUP('DATA BASE'!$AH45,'DATA BASE'!$A$12:$E$17,5,FALSE)</f>
        <v>0</v>
      </c>
      <c r="W19" s="4">
        <f>VLOOKUP('DATA BASE'!$AI45,'DATA BASE'!$A$12:$E$17,2,FALSE)</f>
        <v>0</v>
      </c>
      <c r="X19" s="17">
        <f>VLOOKUP('DATA BASE'!$AI45,'DATA BASE'!$A$12:$E$17,3,FALSE)</f>
        <v>0</v>
      </c>
      <c r="Y19" s="17">
        <f>VLOOKUP('DATA BASE'!$AI45,'DATA BASE'!$A$12:$E$17,4,FALSE)</f>
        <v>0</v>
      </c>
      <c r="Z19" s="15">
        <f>VLOOKUP('DATA BASE'!$AI45,'DATA BASE'!$A$12:$E$17,5,FALSE)</f>
        <v>0</v>
      </c>
      <c r="AA19" s="50" t="e">
        <f t="shared" si="5"/>
        <v>#DIV/0!</v>
      </c>
      <c r="AB19" s="51" t="e">
        <f t="shared" si="6"/>
        <v>#DIV/0!</v>
      </c>
      <c r="AC19" s="51" t="e">
        <f t="shared" si="7"/>
        <v>#DIV/0!</v>
      </c>
      <c r="AD19" s="52" t="e">
        <f t="shared" si="8"/>
        <v>#DIV/0!</v>
      </c>
      <c r="AE19" s="3"/>
      <c r="AF19" s="3"/>
      <c r="AG19" s="3"/>
      <c r="AH19" s="3"/>
      <c r="AI19" s="3"/>
    </row>
    <row r="20" spans="1:35" ht="30" customHeight="1" thickBot="1">
      <c r="A20" s="283"/>
      <c r="B20" s="68">
        <f>'داده های  اولیه جلسه'!$N$26</f>
        <v>0</v>
      </c>
      <c r="C20" s="5">
        <f>VLOOKUP('DATA BASE'!$AD46,'DATA BASE'!$A$12:$E$17,2,FALSE)</f>
        <v>0</v>
      </c>
      <c r="D20" s="10">
        <f>VLOOKUP('DATA BASE'!$AD46,'DATA BASE'!$A$12:$E$17,3,FALSE)</f>
        <v>0</v>
      </c>
      <c r="E20" s="10">
        <f>VLOOKUP('DATA BASE'!$AD46,'DATA BASE'!$A$12:$E$17,4,FALSE)</f>
        <v>0</v>
      </c>
      <c r="F20" s="16">
        <f>VLOOKUP('DATA BASE'!$AD46,'DATA BASE'!$A$12:$E$17,5,FALSE)</f>
        <v>0</v>
      </c>
      <c r="G20" s="5">
        <f>VLOOKUP('DATA BASE'!$AE46,'DATA BASE'!$A$12:$E$17,2,FALSE)</f>
        <v>0</v>
      </c>
      <c r="H20" s="10">
        <f>VLOOKUP('DATA BASE'!$AE46,'DATA BASE'!$A$12:$E$17,3,FALSE)</f>
        <v>0</v>
      </c>
      <c r="I20" s="10">
        <f>VLOOKUP('DATA BASE'!$AE46,'DATA BASE'!$A$12:$E$17,4,FALSE)</f>
        <v>0</v>
      </c>
      <c r="J20" s="16">
        <f>VLOOKUP('DATA BASE'!$AE46,'DATA BASE'!$A$12:$E$17,5,FALSE)</f>
        <v>0</v>
      </c>
      <c r="K20" s="5">
        <f>VLOOKUP('DATA BASE'!$AF46,'DATA BASE'!$A$12:$E$17,2,FALSE)</f>
        <v>0</v>
      </c>
      <c r="L20" s="10">
        <f>VLOOKUP('DATA BASE'!$AF46,'DATA BASE'!$A$12:$E$17,3,FALSE)</f>
        <v>0</v>
      </c>
      <c r="M20" s="10">
        <f>VLOOKUP('DATA BASE'!$AF46,'DATA BASE'!$A$12:$E$17,4,FALSE)</f>
        <v>0</v>
      </c>
      <c r="N20" s="16">
        <f>VLOOKUP('DATA BASE'!$AF46,'DATA BASE'!$A$12:$E$17,5,FALSE)</f>
        <v>0</v>
      </c>
      <c r="O20" s="5">
        <f>VLOOKUP('DATA BASE'!$AG46,'DATA BASE'!$A$12:$E$17,2,FALSE)</f>
        <v>0</v>
      </c>
      <c r="P20" s="10">
        <f>VLOOKUP('DATA BASE'!$AG46,'DATA BASE'!$A$12:$E$17,3,FALSE)</f>
        <v>0</v>
      </c>
      <c r="Q20" s="10">
        <f>VLOOKUP('DATA BASE'!$AG46,'DATA BASE'!$A$12:$E$17,4,FALSE)</f>
        <v>0</v>
      </c>
      <c r="R20" s="16">
        <f>VLOOKUP('DATA BASE'!$AG46,'DATA BASE'!$A$12:$E$17,5,FALSE)</f>
        <v>0</v>
      </c>
      <c r="S20" s="5">
        <f>VLOOKUP('DATA BASE'!$AH46,'DATA BASE'!$A$12:$E$17,2,FALSE)</f>
        <v>0</v>
      </c>
      <c r="T20" s="10">
        <f>VLOOKUP('DATA BASE'!$AH46,'DATA BASE'!$A$12:$E$17,3,FALSE)</f>
        <v>0</v>
      </c>
      <c r="U20" s="10">
        <f>VLOOKUP('DATA BASE'!$AH46,'DATA BASE'!$A$12:$E$17,4,FALSE)</f>
        <v>0</v>
      </c>
      <c r="V20" s="16">
        <f>VLOOKUP('DATA BASE'!$AH46,'DATA BASE'!$A$12:$E$17,5,FALSE)</f>
        <v>0</v>
      </c>
      <c r="W20" s="5">
        <f>VLOOKUP('DATA BASE'!$AI46,'DATA BASE'!$A$12:$E$17,2,FALSE)</f>
        <v>0</v>
      </c>
      <c r="X20" s="10">
        <f>VLOOKUP('DATA BASE'!$AI46,'DATA BASE'!$A$12:$E$17,3,FALSE)</f>
        <v>0</v>
      </c>
      <c r="Y20" s="10">
        <f>VLOOKUP('DATA BASE'!$AI46,'DATA BASE'!$A$12:$E$17,4,FALSE)</f>
        <v>0</v>
      </c>
      <c r="Z20" s="16">
        <f>VLOOKUP('DATA BASE'!$AI46,'DATA BASE'!$A$12:$E$17,5,FALSE)</f>
        <v>0</v>
      </c>
      <c r="AA20" s="53" t="e">
        <f t="shared" si="5"/>
        <v>#DIV/0!</v>
      </c>
      <c r="AB20" s="54" t="e">
        <f t="shared" si="6"/>
        <v>#DIV/0!</v>
      </c>
      <c r="AC20" s="54" t="e">
        <f t="shared" si="7"/>
        <v>#DIV/0!</v>
      </c>
      <c r="AD20" s="55" t="e">
        <f t="shared" si="8"/>
        <v>#DIV/0!</v>
      </c>
      <c r="AE20" s="3"/>
      <c r="AF20" s="3"/>
      <c r="AG20" s="3"/>
      <c r="AH20" s="3"/>
      <c r="AI20" s="3"/>
    </row>
    <row r="21" spans="1:35" ht="30" customHeight="1">
      <c r="A21" s="281">
        <f>'داده های  اولیه جلسه'!$N$30</f>
        <v>0</v>
      </c>
      <c r="B21" s="66">
        <f>'داده های  اولیه جلسه'!$K$26</f>
        <v>0</v>
      </c>
      <c r="C21" s="12">
        <f>VLOOKUP('DATA BASE'!$AD47,'DATA BASE'!$A$12:$E$17,2,FALSE)</f>
        <v>0</v>
      </c>
      <c r="D21" s="13">
        <f>VLOOKUP('DATA BASE'!$AD47,'DATA BASE'!$A$12:$E$17,3,FALSE)</f>
        <v>0</v>
      </c>
      <c r="E21" s="13">
        <f>VLOOKUP('DATA BASE'!$AD47,'DATA BASE'!$A$12:$E$17,4,FALSE)</f>
        <v>0</v>
      </c>
      <c r="F21" s="14">
        <f>VLOOKUP('DATA BASE'!$AD47,'DATA BASE'!$A$12:$E$17,5,FALSE)</f>
        <v>0</v>
      </c>
      <c r="G21" s="12">
        <f>VLOOKUP('DATA BASE'!$AE47,'DATA BASE'!$A$12:$E$17,2,FALSE)</f>
        <v>0</v>
      </c>
      <c r="H21" s="13">
        <f>VLOOKUP('DATA BASE'!$AE47,'DATA BASE'!$A$12:$E$17,3,FALSE)</f>
        <v>0</v>
      </c>
      <c r="I21" s="13">
        <f>VLOOKUP('DATA BASE'!$AE47,'DATA BASE'!$A$12:$E$17,4,FALSE)</f>
        <v>0</v>
      </c>
      <c r="J21" s="14">
        <f>VLOOKUP('DATA BASE'!$AE47,'DATA BASE'!$A$12:$E$17,5,FALSE)</f>
        <v>0</v>
      </c>
      <c r="K21" s="12">
        <f>VLOOKUP('DATA BASE'!$AF47,'DATA BASE'!$A$12:$E$17,2,FALSE)</f>
        <v>0</v>
      </c>
      <c r="L21" s="13">
        <f>VLOOKUP('DATA BASE'!$AF47,'DATA BASE'!$A$12:$E$17,3,FALSE)</f>
        <v>0</v>
      </c>
      <c r="M21" s="13">
        <f>VLOOKUP('DATA BASE'!$AF47,'DATA BASE'!$A$12:$E$17,4,FALSE)</f>
        <v>0</v>
      </c>
      <c r="N21" s="14">
        <f>VLOOKUP('DATA BASE'!$AF47,'DATA BASE'!$A$12:$E$17,5,FALSE)</f>
        <v>0</v>
      </c>
      <c r="O21" s="12">
        <f>VLOOKUP('DATA BASE'!$AG47,'DATA BASE'!$A$12:$E$17,2,FALSE)</f>
        <v>0</v>
      </c>
      <c r="P21" s="13">
        <f>VLOOKUP('DATA BASE'!$AG47,'DATA BASE'!$A$12:$E$17,3,FALSE)</f>
        <v>0</v>
      </c>
      <c r="Q21" s="13">
        <f>VLOOKUP('DATA BASE'!$AG47,'DATA BASE'!$A$12:$E$17,4,FALSE)</f>
        <v>0</v>
      </c>
      <c r="R21" s="14">
        <f>VLOOKUP('DATA BASE'!$AG47,'DATA BASE'!$A$12:$E$17,5,FALSE)</f>
        <v>0</v>
      </c>
      <c r="S21" s="12">
        <f>VLOOKUP('DATA BASE'!$AH47,'DATA BASE'!$A$12:$E$17,2,FALSE)</f>
        <v>0</v>
      </c>
      <c r="T21" s="13">
        <f>VLOOKUP('DATA BASE'!$AH47,'DATA BASE'!$A$12:$E$17,3,FALSE)</f>
        <v>0</v>
      </c>
      <c r="U21" s="13">
        <f>VLOOKUP('DATA BASE'!$AH47,'DATA BASE'!$A$12:$E$17,4,FALSE)</f>
        <v>0</v>
      </c>
      <c r="V21" s="14">
        <f>VLOOKUP('DATA BASE'!$AH47,'DATA BASE'!$A$12:$E$17,5,FALSE)</f>
        <v>0</v>
      </c>
      <c r="W21" s="12">
        <f>VLOOKUP('DATA BASE'!$AI47,'DATA BASE'!$A$12:$E$17,2,FALSE)</f>
        <v>0</v>
      </c>
      <c r="X21" s="13">
        <f>VLOOKUP('DATA BASE'!$AI47,'DATA BASE'!$A$12:$E$17,3,FALSE)</f>
        <v>0</v>
      </c>
      <c r="Y21" s="13">
        <f>VLOOKUP('DATA BASE'!$AI47,'DATA BASE'!$A$12:$E$17,4,FALSE)</f>
        <v>0</v>
      </c>
      <c r="Z21" s="14">
        <f>VLOOKUP('DATA BASE'!$AI47,'DATA BASE'!$A$12:$E$17,5,FALSE)</f>
        <v>0</v>
      </c>
      <c r="AA21" s="47" t="e">
        <f t="shared" si="5"/>
        <v>#DIV/0!</v>
      </c>
      <c r="AB21" s="48" t="e">
        <f t="shared" si="6"/>
        <v>#DIV/0!</v>
      </c>
      <c r="AC21" s="48" t="e">
        <f t="shared" si="7"/>
        <v>#DIV/0!</v>
      </c>
      <c r="AD21" s="49" t="e">
        <f t="shared" si="8"/>
        <v>#DIV/0!</v>
      </c>
      <c r="AE21" s="3"/>
      <c r="AF21" s="3"/>
      <c r="AG21" s="3"/>
      <c r="AH21" s="3"/>
      <c r="AI21" s="3"/>
    </row>
    <row r="22" spans="1:35" ht="30" customHeight="1">
      <c r="A22" s="282"/>
      <c r="B22" s="67">
        <f>'داده های  اولیه جلسه'!$L$26</f>
        <v>0</v>
      </c>
      <c r="C22" s="4">
        <f>VLOOKUP('DATA BASE'!$AD48,'DATA BASE'!$A$12:$E$17,2,FALSE)</f>
        <v>0</v>
      </c>
      <c r="D22" s="17">
        <f>VLOOKUP('DATA BASE'!$AD48,'DATA BASE'!$A$12:$E$17,3,FALSE)</f>
        <v>0</v>
      </c>
      <c r="E22" s="17">
        <f>VLOOKUP('DATA BASE'!$AD48,'DATA BASE'!$A$12:$E$17,4,FALSE)</f>
        <v>0</v>
      </c>
      <c r="F22" s="15">
        <f>VLOOKUP('DATA BASE'!$AD48,'DATA BASE'!$A$12:$E$17,5,FALSE)</f>
        <v>0</v>
      </c>
      <c r="G22" s="4">
        <f>VLOOKUP('DATA BASE'!$AE48,'DATA BASE'!$A$12:$E$17,2,FALSE)</f>
        <v>0</v>
      </c>
      <c r="H22" s="17">
        <f>VLOOKUP('DATA BASE'!$AE48,'DATA BASE'!$A$12:$E$17,3,FALSE)</f>
        <v>0</v>
      </c>
      <c r="I22" s="17">
        <f>VLOOKUP('DATA BASE'!$AE48,'DATA BASE'!$A$12:$E$17,4,FALSE)</f>
        <v>0</v>
      </c>
      <c r="J22" s="15">
        <f>VLOOKUP('DATA BASE'!$AE48,'DATA BASE'!$A$12:$E$17,5,FALSE)</f>
        <v>0</v>
      </c>
      <c r="K22" s="4">
        <f>VLOOKUP('DATA BASE'!$AF48,'DATA BASE'!$A$12:$E$17,2,FALSE)</f>
        <v>0</v>
      </c>
      <c r="L22" s="17">
        <f>VLOOKUP('DATA BASE'!$AF48,'DATA BASE'!$A$12:$E$17,3,FALSE)</f>
        <v>0</v>
      </c>
      <c r="M22" s="17">
        <f>VLOOKUP('DATA BASE'!$AF48,'DATA BASE'!$A$12:$E$17,4,FALSE)</f>
        <v>0</v>
      </c>
      <c r="N22" s="15">
        <f>VLOOKUP('DATA BASE'!$AF48,'DATA BASE'!$A$12:$E$17,5,FALSE)</f>
        <v>0</v>
      </c>
      <c r="O22" s="4">
        <f>VLOOKUP('DATA BASE'!$AG48,'DATA BASE'!$A$12:$E$17,2,FALSE)</f>
        <v>0</v>
      </c>
      <c r="P22" s="17">
        <f>VLOOKUP('DATA BASE'!$AG48,'DATA BASE'!$A$12:$E$17,3,FALSE)</f>
        <v>0</v>
      </c>
      <c r="Q22" s="17">
        <f>VLOOKUP('DATA BASE'!$AG48,'DATA BASE'!$A$12:$E$17,4,FALSE)</f>
        <v>0</v>
      </c>
      <c r="R22" s="15">
        <f>VLOOKUP('DATA BASE'!$AG48,'DATA BASE'!$A$12:$E$17,5,FALSE)</f>
        <v>0</v>
      </c>
      <c r="S22" s="4">
        <f>VLOOKUP('DATA BASE'!$AH48,'DATA BASE'!$A$12:$E$17,2,FALSE)</f>
        <v>0</v>
      </c>
      <c r="T22" s="17">
        <f>VLOOKUP('DATA BASE'!$AH48,'DATA BASE'!$A$12:$E$17,3,FALSE)</f>
        <v>0</v>
      </c>
      <c r="U22" s="17">
        <f>VLOOKUP('DATA BASE'!$AH48,'DATA BASE'!$A$12:$E$17,4,FALSE)</f>
        <v>0</v>
      </c>
      <c r="V22" s="15">
        <f>VLOOKUP('DATA BASE'!$AH48,'DATA BASE'!$A$12:$E$17,5,FALSE)</f>
        <v>0</v>
      </c>
      <c r="W22" s="4">
        <f>VLOOKUP('DATA BASE'!$AI48,'DATA BASE'!$A$12:$E$17,2,FALSE)</f>
        <v>0</v>
      </c>
      <c r="X22" s="17">
        <f>VLOOKUP('DATA BASE'!$AI48,'DATA BASE'!$A$12:$E$17,3,FALSE)</f>
        <v>0</v>
      </c>
      <c r="Y22" s="17">
        <f>VLOOKUP('DATA BASE'!$AI48,'DATA BASE'!$A$12:$E$17,4,FALSE)</f>
        <v>0</v>
      </c>
      <c r="Z22" s="15">
        <f>VLOOKUP('DATA BASE'!$AI48,'DATA BASE'!$A$12:$E$17,5,FALSE)</f>
        <v>0</v>
      </c>
      <c r="AA22" s="50" t="e">
        <f t="shared" si="5"/>
        <v>#DIV/0!</v>
      </c>
      <c r="AB22" s="51" t="e">
        <f t="shared" si="6"/>
        <v>#DIV/0!</v>
      </c>
      <c r="AC22" s="51" t="e">
        <f t="shared" si="7"/>
        <v>#DIV/0!</v>
      </c>
      <c r="AD22" s="52" t="e">
        <f t="shared" si="8"/>
        <v>#DIV/0!</v>
      </c>
      <c r="AE22" s="3"/>
      <c r="AF22" s="3"/>
      <c r="AG22" s="3"/>
      <c r="AH22" s="3"/>
      <c r="AI22" s="3"/>
    </row>
    <row r="23" spans="1:35" ht="30" customHeight="1">
      <c r="A23" s="282"/>
      <c r="B23" s="67">
        <f>'داده های  اولیه جلسه'!$M$26</f>
        <v>0</v>
      </c>
      <c r="C23" s="4">
        <f>VLOOKUP('DATA BASE'!$AD49,'DATA BASE'!$A$12:$E$17,2,FALSE)</f>
        <v>0</v>
      </c>
      <c r="D23" s="17">
        <f>VLOOKUP('DATA BASE'!$AD49,'DATA BASE'!$A$12:$E$17,3,FALSE)</f>
        <v>0</v>
      </c>
      <c r="E23" s="17">
        <f>VLOOKUP('DATA BASE'!$AD49,'DATA BASE'!$A$12:$E$17,4,FALSE)</f>
        <v>0</v>
      </c>
      <c r="F23" s="15">
        <f>VLOOKUP('DATA BASE'!$AD49,'DATA BASE'!$A$12:$E$17,5,FALSE)</f>
        <v>0</v>
      </c>
      <c r="G23" s="4">
        <f>VLOOKUP('DATA BASE'!$AE49,'DATA BASE'!$A$12:$E$17,2,FALSE)</f>
        <v>0</v>
      </c>
      <c r="H23" s="17">
        <f>VLOOKUP('DATA BASE'!$AE49,'DATA BASE'!$A$12:$E$17,3,FALSE)</f>
        <v>0</v>
      </c>
      <c r="I23" s="17">
        <f>VLOOKUP('DATA BASE'!$AE49,'DATA BASE'!$A$12:$E$17,4,FALSE)</f>
        <v>0</v>
      </c>
      <c r="J23" s="15">
        <f>VLOOKUP('DATA BASE'!$AE49,'DATA BASE'!$A$12:$E$17,5,FALSE)</f>
        <v>0</v>
      </c>
      <c r="K23" s="4">
        <f>VLOOKUP('DATA BASE'!$AF49,'DATA BASE'!$A$12:$E$17,2,FALSE)</f>
        <v>0</v>
      </c>
      <c r="L23" s="17">
        <f>VLOOKUP('DATA BASE'!$AF49,'DATA BASE'!$A$12:$E$17,3,FALSE)</f>
        <v>0</v>
      </c>
      <c r="M23" s="17">
        <f>VLOOKUP('DATA BASE'!$AF49,'DATA BASE'!$A$12:$E$17,4,FALSE)</f>
        <v>0</v>
      </c>
      <c r="N23" s="15">
        <f>VLOOKUP('DATA BASE'!$AF49,'DATA BASE'!$A$12:$E$17,5,FALSE)</f>
        <v>0</v>
      </c>
      <c r="O23" s="4">
        <f>VLOOKUP('DATA BASE'!$AG49,'DATA BASE'!$A$12:$E$17,2,FALSE)</f>
        <v>0</v>
      </c>
      <c r="P23" s="17">
        <f>VLOOKUP('DATA BASE'!$AG49,'DATA BASE'!$A$12:$E$17,3,FALSE)</f>
        <v>0</v>
      </c>
      <c r="Q23" s="17">
        <f>VLOOKUP('DATA BASE'!$AG49,'DATA BASE'!$A$12:$E$17,4,FALSE)</f>
        <v>0</v>
      </c>
      <c r="R23" s="15">
        <f>VLOOKUP('DATA BASE'!$AG49,'DATA BASE'!$A$12:$E$17,5,FALSE)</f>
        <v>0</v>
      </c>
      <c r="S23" s="4">
        <f>VLOOKUP('DATA BASE'!$AH49,'DATA BASE'!$A$12:$E$17,2,FALSE)</f>
        <v>0</v>
      </c>
      <c r="T23" s="17">
        <f>VLOOKUP('DATA BASE'!$AH49,'DATA BASE'!$A$12:$E$17,3,FALSE)</f>
        <v>0</v>
      </c>
      <c r="U23" s="17">
        <f>VLOOKUP('DATA BASE'!$AH49,'DATA BASE'!$A$12:$E$17,4,FALSE)</f>
        <v>0</v>
      </c>
      <c r="V23" s="15">
        <f>VLOOKUP('DATA BASE'!$AH49,'DATA BASE'!$A$12:$E$17,5,FALSE)</f>
        <v>0</v>
      </c>
      <c r="W23" s="4">
        <f>VLOOKUP('DATA BASE'!$AI49,'DATA BASE'!$A$12:$E$17,2,FALSE)</f>
        <v>0</v>
      </c>
      <c r="X23" s="17">
        <f>VLOOKUP('DATA BASE'!$AI49,'DATA BASE'!$A$12:$E$17,3,FALSE)</f>
        <v>0</v>
      </c>
      <c r="Y23" s="17">
        <f>VLOOKUP('DATA BASE'!$AI49,'DATA BASE'!$A$12:$E$17,4,FALSE)</f>
        <v>0</v>
      </c>
      <c r="Z23" s="15">
        <f>VLOOKUP('DATA BASE'!$AI49,'DATA BASE'!$A$12:$E$17,5,FALSE)</f>
        <v>0</v>
      </c>
      <c r="AA23" s="50" t="e">
        <f t="shared" si="5"/>
        <v>#DIV/0!</v>
      </c>
      <c r="AB23" s="51" t="e">
        <f t="shared" si="6"/>
        <v>#DIV/0!</v>
      </c>
      <c r="AC23" s="51" t="e">
        <f t="shared" si="7"/>
        <v>#DIV/0!</v>
      </c>
      <c r="AD23" s="52" t="e">
        <f t="shared" si="8"/>
        <v>#DIV/0!</v>
      </c>
      <c r="AE23" s="3"/>
      <c r="AF23" s="3"/>
      <c r="AG23" s="3"/>
      <c r="AH23" s="3"/>
      <c r="AI23" s="3"/>
    </row>
    <row r="24" spans="1:35" ht="30" customHeight="1" thickBot="1">
      <c r="A24" s="283"/>
      <c r="B24" s="68">
        <f>'داده های  اولیه جلسه'!$N$26</f>
        <v>0</v>
      </c>
      <c r="C24" s="5">
        <f>VLOOKUP('DATA BASE'!$AD50,'DATA BASE'!$A$12:$E$17,2,FALSE)</f>
        <v>0</v>
      </c>
      <c r="D24" s="10">
        <f>VLOOKUP('DATA BASE'!$AD50,'DATA BASE'!$A$12:$E$17,3,FALSE)</f>
        <v>0</v>
      </c>
      <c r="E24" s="10">
        <f>VLOOKUP('DATA BASE'!$AD50,'DATA BASE'!$A$12:$E$17,4,FALSE)</f>
        <v>0</v>
      </c>
      <c r="F24" s="16">
        <f>VLOOKUP('DATA BASE'!$AD50,'DATA BASE'!$A$12:$E$17,5,FALSE)</f>
        <v>0</v>
      </c>
      <c r="G24" s="5">
        <f>VLOOKUP('DATA BASE'!$AE50,'DATA BASE'!$A$12:$E$17,2,FALSE)</f>
        <v>0</v>
      </c>
      <c r="H24" s="10">
        <f>VLOOKUP('DATA BASE'!$AE50,'DATA BASE'!$A$12:$E$17,3,FALSE)</f>
        <v>0</v>
      </c>
      <c r="I24" s="10">
        <f>VLOOKUP('DATA BASE'!$AE50,'DATA BASE'!$A$12:$E$17,4,FALSE)</f>
        <v>0</v>
      </c>
      <c r="J24" s="16">
        <f>VLOOKUP('DATA BASE'!$AE50,'DATA BASE'!$A$12:$E$17,5,FALSE)</f>
        <v>0</v>
      </c>
      <c r="K24" s="5">
        <f>VLOOKUP('DATA BASE'!$AF50,'DATA BASE'!$A$12:$E$17,2,FALSE)</f>
        <v>0</v>
      </c>
      <c r="L24" s="10">
        <f>VLOOKUP('DATA BASE'!$AF50,'DATA BASE'!$A$12:$E$17,3,FALSE)</f>
        <v>0</v>
      </c>
      <c r="M24" s="10">
        <f>VLOOKUP('DATA BASE'!$AF50,'DATA BASE'!$A$12:$E$17,4,FALSE)</f>
        <v>0</v>
      </c>
      <c r="N24" s="16">
        <f>VLOOKUP('DATA BASE'!$AF50,'DATA BASE'!$A$12:$E$17,5,FALSE)</f>
        <v>0</v>
      </c>
      <c r="O24" s="5">
        <f>VLOOKUP('DATA BASE'!$AG50,'DATA BASE'!$A$12:$E$17,2,FALSE)</f>
        <v>0</v>
      </c>
      <c r="P24" s="10">
        <f>VLOOKUP('DATA BASE'!$AG50,'DATA BASE'!$A$12:$E$17,3,FALSE)</f>
        <v>0</v>
      </c>
      <c r="Q24" s="10">
        <f>VLOOKUP('DATA BASE'!$AG50,'DATA BASE'!$A$12:$E$17,4,FALSE)</f>
        <v>0</v>
      </c>
      <c r="R24" s="16">
        <f>VLOOKUP('DATA BASE'!$AG50,'DATA BASE'!$A$12:$E$17,5,FALSE)</f>
        <v>0</v>
      </c>
      <c r="S24" s="5">
        <f>VLOOKUP('DATA BASE'!$AH50,'DATA BASE'!$A$12:$E$17,2,FALSE)</f>
        <v>0</v>
      </c>
      <c r="T24" s="10">
        <f>VLOOKUP('DATA BASE'!$AH50,'DATA BASE'!$A$12:$E$17,3,FALSE)</f>
        <v>0</v>
      </c>
      <c r="U24" s="10">
        <f>VLOOKUP('DATA BASE'!$AH50,'DATA BASE'!$A$12:$E$17,4,FALSE)</f>
        <v>0</v>
      </c>
      <c r="V24" s="16">
        <f>VLOOKUP('DATA BASE'!$AH50,'DATA BASE'!$A$12:$E$17,5,FALSE)</f>
        <v>0</v>
      </c>
      <c r="W24" s="5">
        <f>VLOOKUP('DATA BASE'!$AI50,'DATA BASE'!$A$12:$E$17,2,FALSE)</f>
        <v>0</v>
      </c>
      <c r="X24" s="10">
        <f>VLOOKUP('DATA BASE'!$AI50,'DATA BASE'!$A$12:$E$17,3,FALSE)</f>
        <v>0</v>
      </c>
      <c r="Y24" s="10">
        <f>VLOOKUP('DATA BASE'!$AI50,'DATA BASE'!$A$12:$E$17,4,FALSE)</f>
        <v>0</v>
      </c>
      <c r="Z24" s="16">
        <f>VLOOKUP('DATA BASE'!$AI50,'DATA BASE'!$A$12:$E$17,5,FALSE)</f>
        <v>0</v>
      </c>
      <c r="AA24" s="53" t="e">
        <f t="shared" si="5"/>
        <v>#DIV/0!</v>
      </c>
      <c r="AB24" s="54" t="e">
        <f t="shared" si="6"/>
        <v>#DIV/0!</v>
      </c>
      <c r="AC24" s="54" t="e">
        <f t="shared" si="7"/>
        <v>#DIV/0!</v>
      </c>
      <c r="AD24" s="55" t="e">
        <f t="shared" si="8"/>
        <v>#DIV/0!</v>
      </c>
      <c r="AE24" s="3"/>
      <c r="AF24" s="3"/>
      <c r="AG24" s="3"/>
      <c r="AH24" s="3"/>
      <c r="AI24" s="3"/>
    </row>
    <row r="25" spans="1:35" ht="30" customHeight="1">
      <c r="A25" s="281">
        <f>'داده های  اولیه جلسه'!$O$30</f>
        <v>0</v>
      </c>
      <c r="B25" s="66">
        <f>'داده های  اولیه جلسه'!$K$26</f>
        <v>0</v>
      </c>
      <c r="C25" s="12">
        <f>VLOOKUP('DATA BASE'!$AD51,'DATA BASE'!$A$12:$E$17,2,FALSE)</f>
        <v>0</v>
      </c>
      <c r="D25" s="13">
        <f>VLOOKUP('DATA BASE'!$AD51,'DATA BASE'!$A$12:$E$17,3,FALSE)</f>
        <v>0</v>
      </c>
      <c r="E25" s="13">
        <f>VLOOKUP('DATA BASE'!$AD51,'DATA BASE'!$A$12:$E$17,4,FALSE)</f>
        <v>0</v>
      </c>
      <c r="F25" s="14">
        <f>VLOOKUP('DATA BASE'!$AD51,'DATA BASE'!$A$12:$E$17,5,FALSE)</f>
        <v>0</v>
      </c>
      <c r="G25" s="12">
        <f>VLOOKUP('DATA BASE'!$AE51,'DATA BASE'!$A$12:$E$17,2,FALSE)</f>
        <v>0</v>
      </c>
      <c r="H25" s="13">
        <f>VLOOKUP('DATA BASE'!$AE51,'DATA BASE'!$A$12:$E$17,3,FALSE)</f>
        <v>0</v>
      </c>
      <c r="I25" s="13">
        <f>VLOOKUP('DATA BASE'!$AE51,'DATA BASE'!$A$12:$E$17,4,FALSE)</f>
        <v>0</v>
      </c>
      <c r="J25" s="14">
        <f>VLOOKUP('DATA BASE'!$AE51,'DATA BASE'!$A$12:$E$17,5,FALSE)</f>
        <v>0</v>
      </c>
      <c r="K25" s="12">
        <f>VLOOKUP('DATA BASE'!$AF51,'DATA BASE'!$A$12:$E$17,2,FALSE)</f>
        <v>0</v>
      </c>
      <c r="L25" s="13">
        <f>VLOOKUP('DATA BASE'!$AF51,'DATA BASE'!$A$12:$E$17,3,FALSE)</f>
        <v>0</v>
      </c>
      <c r="M25" s="13">
        <f>VLOOKUP('DATA BASE'!$AF51,'DATA BASE'!$A$12:$E$17,4,FALSE)</f>
        <v>0</v>
      </c>
      <c r="N25" s="14">
        <f>VLOOKUP('DATA BASE'!$AF51,'DATA BASE'!$A$12:$E$17,5,FALSE)</f>
        <v>0</v>
      </c>
      <c r="O25" s="12">
        <f>VLOOKUP('DATA BASE'!$AG51,'DATA BASE'!$A$12:$E$17,2,FALSE)</f>
        <v>0</v>
      </c>
      <c r="P25" s="13">
        <f>VLOOKUP('DATA BASE'!$AG51,'DATA BASE'!$A$12:$E$17,3,FALSE)</f>
        <v>0</v>
      </c>
      <c r="Q25" s="13">
        <f>VLOOKUP('DATA BASE'!$AG51,'DATA BASE'!$A$12:$E$17,4,FALSE)</f>
        <v>0</v>
      </c>
      <c r="R25" s="14">
        <f>VLOOKUP('DATA BASE'!$AG51,'DATA BASE'!$A$12:$E$17,5,FALSE)</f>
        <v>0</v>
      </c>
      <c r="S25" s="12">
        <f>VLOOKUP('DATA BASE'!$AH51,'DATA BASE'!$A$12:$E$17,2,FALSE)</f>
        <v>0</v>
      </c>
      <c r="T25" s="13">
        <f>VLOOKUP('DATA BASE'!$AH51,'DATA BASE'!$A$12:$E$17,3,FALSE)</f>
        <v>0</v>
      </c>
      <c r="U25" s="13">
        <f>VLOOKUP('DATA BASE'!$AH51,'DATA BASE'!$A$12:$E$17,4,FALSE)</f>
        <v>0</v>
      </c>
      <c r="V25" s="14">
        <f>VLOOKUP('DATA BASE'!$AH51,'DATA BASE'!$A$12:$E$17,5,FALSE)</f>
        <v>0</v>
      </c>
      <c r="W25" s="12">
        <f>VLOOKUP('DATA BASE'!$AI51,'DATA BASE'!$A$12:$E$17,2,FALSE)</f>
        <v>0</v>
      </c>
      <c r="X25" s="13">
        <f>VLOOKUP('DATA BASE'!$AI51,'DATA BASE'!$A$12:$E$17,3,FALSE)</f>
        <v>0</v>
      </c>
      <c r="Y25" s="13">
        <f>VLOOKUP('DATA BASE'!$AI51,'DATA BASE'!$A$12:$E$17,4,FALSE)</f>
        <v>0</v>
      </c>
      <c r="Z25" s="14">
        <f>VLOOKUP('DATA BASE'!$AI51,'DATA BASE'!$A$12:$E$17,5,FALSE)</f>
        <v>0</v>
      </c>
      <c r="AA25" s="47" t="e">
        <f t="shared" si="5"/>
        <v>#DIV/0!</v>
      </c>
      <c r="AB25" s="48" t="e">
        <f t="shared" si="6"/>
        <v>#DIV/0!</v>
      </c>
      <c r="AC25" s="48" t="e">
        <f t="shared" si="7"/>
        <v>#DIV/0!</v>
      </c>
      <c r="AD25" s="49" t="e">
        <f t="shared" si="8"/>
        <v>#DIV/0!</v>
      </c>
      <c r="AE25" s="3"/>
      <c r="AF25" s="3"/>
      <c r="AG25" s="3"/>
      <c r="AH25" s="3"/>
      <c r="AI25" s="3"/>
    </row>
    <row r="26" spans="1:35" ht="30" customHeight="1">
      <c r="A26" s="282"/>
      <c r="B26" s="67">
        <f>'داده های  اولیه جلسه'!$L$26</f>
        <v>0</v>
      </c>
      <c r="C26" s="4">
        <f>VLOOKUP('DATA BASE'!$AD52,'DATA BASE'!$A$12:$E$17,2,FALSE)</f>
        <v>0</v>
      </c>
      <c r="D26" s="17">
        <f>VLOOKUP('DATA BASE'!$AD52,'DATA BASE'!$A$12:$E$17,3,FALSE)</f>
        <v>0</v>
      </c>
      <c r="E26" s="17">
        <f>VLOOKUP('DATA BASE'!$AD52,'DATA BASE'!$A$12:$E$17,4,FALSE)</f>
        <v>0</v>
      </c>
      <c r="F26" s="15">
        <f>VLOOKUP('DATA BASE'!$AD52,'DATA BASE'!$A$12:$E$17,5,FALSE)</f>
        <v>0</v>
      </c>
      <c r="G26" s="4">
        <f>VLOOKUP('DATA BASE'!$AE52,'DATA BASE'!$A$12:$E$17,2,FALSE)</f>
        <v>0</v>
      </c>
      <c r="H26" s="17">
        <f>VLOOKUP('DATA BASE'!$AE52,'DATA BASE'!$A$12:$E$17,3,FALSE)</f>
        <v>0</v>
      </c>
      <c r="I26" s="17">
        <f>VLOOKUP('DATA BASE'!$AE52,'DATA BASE'!$A$12:$E$17,4,FALSE)</f>
        <v>0</v>
      </c>
      <c r="J26" s="15">
        <f>VLOOKUP('DATA BASE'!$AE52,'DATA BASE'!$A$12:$E$17,5,FALSE)</f>
        <v>0</v>
      </c>
      <c r="K26" s="4">
        <f>VLOOKUP('DATA BASE'!$AF52,'DATA BASE'!$A$12:$E$17,2,FALSE)</f>
        <v>0</v>
      </c>
      <c r="L26" s="17">
        <f>VLOOKUP('DATA BASE'!$AF52,'DATA BASE'!$A$12:$E$17,3,FALSE)</f>
        <v>0</v>
      </c>
      <c r="M26" s="17">
        <f>VLOOKUP('DATA BASE'!$AF52,'DATA BASE'!$A$12:$E$17,4,FALSE)</f>
        <v>0</v>
      </c>
      <c r="N26" s="15">
        <f>VLOOKUP('DATA BASE'!$AF52,'DATA BASE'!$A$12:$E$17,5,FALSE)</f>
        <v>0</v>
      </c>
      <c r="O26" s="4">
        <f>VLOOKUP('DATA BASE'!$AG52,'DATA BASE'!$A$12:$E$17,2,FALSE)</f>
        <v>0</v>
      </c>
      <c r="P26" s="17">
        <f>VLOOKUP('DATA BASE'!$AG52,'DATA BASE'!$A$12:$E$17,3,FALSE)</f>
        <v>0</v>
      </c>
      <c r="Q26" s="17">
        <f>VLOOKUP('DATA BASE'!$AG52,'DATA BASE'!$A$12:$E$17,4,FALSE)</f>
        <v>0</v>
      </c>
      <c r="R26" s="15">
        <f>VLOOKUP('DATA BASE'!$AG52,'DATA BASE'!$A$12:$E$17,5,FALSE)</f>
        <v>0</v>
      </c>
      <c r="S26" s="4">
        <f>VLOOKUP('DATA BASE'!$AH52,'DATA BASE'!$A$12:$E$17,2,FALSE)</f>
        <v>0</v>
      </c>
      <c r="T26" s="17">
        <f>VLOOKUP('DATA BASE'!$AH52,'DATA BASE'!$A$12:$E$17,3,FALSE)</f>
        <v>0</v>
      </c>
      <c r="U26" s="17">
        <f>VLOOKUP('DATA BASE'!$AH52,'DATA BASE'!$A$12:$E$17,4,FALSE)</f>
        <v>0</v>
      </c>
      <c r="V26" s="15">
        <f>VLOOKUP('DATA BASE'!$AH52,'DATA BASE'!$A$12:$E$17,5,FALSE)</f>
        <v>0</v>
      </c>
      <c r="W26" s="4">
        <f>VLOOKUP('DATA BASE'!$AI52,'DATA BASE'!$A$12:$E$17,2,FALSE)</f>
        <v>0</v>
      </c>
      <c r="X26" s="17">
        <f>VLOOKUP('DATA BASE'!$AI52,'DATA BASE'!$A$12:$E$17,3,FALSE)</f>
        <v>0</v>
      </c>
      <c r="Y26" s="17">
        <f>VLOOKUP('DATA BASE'!$AI52,'DATA BASE'!$A$12:$E$17,4,FALSE)</f>
        <v>0</v>
      </c>
      <c r="Z26" s="15">
        <f>VLOOKUP('DATA BASE'!$AI52,'DATA BASE'!$A$12:$E$17,5,FALSE)</f>
        <v>0</v>
      </c>
      <c r="AA26" s="50" t="e">
        <f t="shared" si="5"/>
        <v>#DIV/0!</v>
      </c>
      <c r="AB26" s="51" t="e">
        <f t="shared" si="6"/>
        <v>#DIV/0!</v>
      </c>
      <c r="AC26" s="51" t="e">
        <f t="shared" si="7"/>
        <v>#DIV/0!</v>
      </c>
      <c r="AD26" s="52" t="e">
        <f t="shared" si="8"/>
        <v>#DIV/0!</v>
      </c>
      <c r="AE26" s="3"/>
      <c r="AF26" s="3"/>
      <c r="AG26" s="3"/>
      <c r="AH26" s="3"/>
      <c r="AI26" s="3"/>
    </row>
    <row r="27" spans="1:35" ht="30" customHeight="1">
      <c r="A27" s="282"/>
      <c r="B27" s="67">
        <f>'داده های  اولیه جلسه'!$M$26</f>
        <v>0</v>
      </c>
      <c r="C27" s="4">
        <f>VLOOKUP('DATA BASE'!$AD53,'DATA BASE'!$A$12:$E$17,2,FALSE)</f>
        <v>0</v>
      </c>
      <c r="D27" s="17">
        <f>VLOOKUP('DATA BASE'!$AD53,'DATA BASE'!$A$12:$E$17,3,FALSE)</f>
        <v>0</v>
      </c>
      <c r="E27" s="17">
        <f>VLOOKUP('DATA BASE'!$AD53,'DATA BASE'!$A$12:$E$17,4,FALSE)</f>
        <v>0</v>
      </c>
      <c r="F27" s="15">
        <f>VLOOKUP('DATA BASE'!$AD53,'DATA BASE'!$A$12:$E$17,5,FALSE)</f>
        <v>0</v>
      </c>
      <c r="G27" s="4">
        <f>VLOOKUP('DATA BASE'!$AE53,'DATA BASE'!$A$12:$E$17,2,FALSE)</f>
        <v>0</v>
      </c>
      <c r="H27" s="17">
        <f>VLOOKUP('DATA BASE'!$AE53,'DATA BASE'!$A$12:$E$17,3,FALSE)</f>
        <v>0</v>
      </c>
      <c r="I27" s="17">
        <f>VLOOKUP('DATA BASE'!$AE53,'DATA BASE'!$A$12:$E$17,4,FALSE)</f>
        <v>0</v>
      </c>
      <c r="J27" s="15">
        <f>VLOOKUP('DATA BASE'!$AE53,'DATA BASE'!$A$12:$E$17,5,FALSE)</f>
        <v>0</v>
      </c>
      <c r="K27" s="4">
        <f>VLOOKUP('DATA BASE'!$AF53,'DATA BASE'!$A$12:$E$17,2,FALSE)</f>
        <v>0</v>
      </c>
      <c r="L27" s="17">
        <f>VLOOKUP('DATA BASE'!$AF53,'DATA BASE'!$A$12:$E$17,3,FALSE)</f>
        <v>0</v>
      </c>
      <c r="M27" s="17">
        <f>VLOOKUP('DATA BASE'!$AF53,'DATA BASE'!$A$12:$E$17,4,FALSE)</f>
        <v>0</v>
      </c>
      <c r="N27" s="15">
        <f>VLOOKUP('DATA BASE'!$AF53,'DATA BASE'!$A$12:$E$17,5,FALSE)</f>
        <v>0</v>
      </c>
      <c r="O27" s="4">
        <f>VLOOKUP('DATA BASE'!$AG53,'DATA BASE'!$A$12:$E$17,2,FALSE)</f>
        <v>0</v>
      </c>
      <c r="P27" s="17">
        <f>VLOOKUP('DATA BASE'!$AG53,'DATA BASE'!$A$12:$E$17,3,FALSE)</f>
        <v>0</v>
      </c>
      <c r="Q27" s="17">
        <f>VLOOKUP('DATA BASE'!$AG53,'DATA BASE'!$A$12:$E$17,4,FALSE)</f>
        <v>0</v>
      </c>
      <c r="R27" s="15">
        <f>VLOOKUP('DATA BASE'!$AG53,'DATA BASE'!$A$12:$E$17,5,FALSE)</f>
        <v>0</v>
      </c>
      <c r="S27" s="4">
        <f>VLOOKUP('DATA BASE'!$AH53,'DATA BASE'!$A$12:$E$17,2,FALSE)</f>
        <v>0</v>
      </c>
      <c r="T27" s="17">
        <f>VLOOKUP('DATA BASE'!$AH53,'DATA BASE'!$A$12:$E$17,3,FALSE)</f>
        <v>0</v>
      </c>
      <c r="U27" s="17">
        <f>VLOOKUP('DATA BASE'!$AH53,'DATA BASE'!$A$12:$E$17,4,FALSE)</f>
        <v>0</v>
      </c>
      <c r="V27" s="15">
        <f>VLOOKUP('DATA BASE'!$AH53,'DATA BASE'!$A$12:$E$17,5,FALSE)</f>
        <v>0</v>
      </c>
      <c r="W27" s="4">
        <f>VLOOKUP('DATA BASE'!$AI53,'DATA BASE'!$A$12:$E$17,2,FALSE)</f>
        <v>0</v>
      </c>
      <c r="X27" s="17">
        <f>VLOOKUP('DATA BASE'!$AI53,'DATA BASE'!$A$12:$E$17,3,FALSE)</f>
        <v>0</v>
      </c>
      <c r="Y27" s="17">
        <f>VLOOKUP('DATA BASE'!$AI53,'DATA BASE'!$A$12:$E$17,4,FALSE)</f>
        <v>0</v>
      </c>
      <c r="Z27" s="15">
        <f>VLOOKUP('DATA BASE'!$AI53,'DATA BASE'!$A$12:$E$17,5,FALSE)</f>
        <v>0</v>
      </c>
      <c r="AA27" s="50" t="e">
        <f t="shared" si="5"/>
        <v>#DIV/0!</v>
      </c>
      <c r="AB27" s="51" t="e">
        <f t="shared" si="6"/>
        <v>#DIV/0!</v>
      </c>
      <c r="AC27" s="51" t="e">
        <f t="shared" si="7"/>
        <v>#DIV/0!</v>
      </c>
      <c r="AD27" s="52" t="e">
        <f t="shared" si="8"/>
        <v>#DIV/0!</v>
      </c>
      <c r="AE27" s="3"/>
      <c r="AF27" s="3"/>
      <c r="AG27" s="3"/>
      <c r="AH27" s="3"/>
      <c r="AI27" s="3"/>
    </row>
    <row r="28" spans="1:35" ht="30" customHeight="1" thickBot="1">
      <c r="A28" s="283"/>
      <c r="B28" s="68">
        <f>'داده های  اولیه جلسه'!$N$26</f>
        <v>0</v>
      </c>
      <c r="C28" s="5">
        <f>VLOOKUP('DATA BASE'!$AD54,'DATA BASE'!$A$12:$E$17,2,FALSE)</f>
        <v>0</v>
      </c>
      <c r="D28" s="10">
        <f>VLOOKUP('DATA BASE'!$AD54,'DATA BASE'!$A$12:$E$17,3,FALSE)</f>
        <v>0</v>
      </c>
      <c r="E28" s="10">
        <f>VLOOKUP('DATA BASE'!$AD54,'DATA BASE'!$A$12:$E$17,4,FALSE)</f>
        <v>0</v>
      </c>
      <c r="F28" s="16">
        <f>VLOOKUP('DATA BASE'!$AD54,'DATA BASE'!$A$12:$E$17,5,FALSE)</f>
        <v>0</v>
      </c>
      <c r="G28" s="5">
        <f>VLOOKUP('DATA BASE'!$AE54,'DATA BASE'!$A$12:$E$17,2,FALSE)</f>
        <v>0</v>
      </c>
      <c r="H28" s="10">
        <f>VLOOKUP('DATA BASE'!$AE54,'DATA BASE'!$A$12:$E$17,3,FALSE)</f>
        <v>0</v>
      </c>
      <c r="I28" s="10">
        <f>VLOOKUP('DATA BASE'!$AE54,'DATA BASE'!$A$12:$E$17,4,FALSE)</f>
        <v>0</v>
      </c>
      <c r="J28" s="16">
        <f>VLOOKUP('DATA BASE'!$AE54,'DATA BASE'!$A$12:$E$17,5,FALSE)</f>
        <v>0</v>
      </c>
      <c r="K28" s="5">
        <f>VLOOKUP('DATA BASE'!$AF54,'DATA BASE'!$A$12:$E$17,2,FALSE)</f>
        <v>0</v>
      </c>
      <c r="L28" s="10">
        <f>VLOOKUP('DATA BASE'!$AF54,'DATA BASE'!$A$12:$E$17,3,FALSE)</f>
        <v>0</v>
      </c>
      <c r="M28" s="10">
        <f>VLOOKUP('DATA BASE'!$AF54,'DATA BASE'!$A$12:$E$17,4,FALSE)</f>
        <v>0</v>
      </c>
      <c r="N28" s="16">
        <f>VLOOKUP('DATA BASE'!$AF54,'DATA BASE'!$A$12:$E$17,5,FALSE)</f>
        <v>0</v>
      </c>
      <c r="O28" s="5">
        <f>VLOOKUP('DATA BASE'!$AG54,'DATA BASE'!$A$12:$E$17,2,FALSE)</f>
        <v>0</v>
      </c>
      <c r="P28" s="10">
        <f>VLOOKUP('DATA BASE'!$AG54,'DATA BASE'!$A$12:$E$17,3,FALSE)</f>
        <v>0</v>
      </c>
      <c r="Q28" s="10">
        <f>VLOOKUP('DATA BASE'!$AG54,'DATA BASE'!$A$12:$E$17,4,FALSE)</f>
        <v>0</v>
      </c>
      <c r="R28" s="16">
        <f>VLOOKUP('DATA BASE'!$AG54,'DATA BASE'!$A$12:$E$17,5,FALSE)</f>
        <v>0</v>
      </c>
      <c r="S28" s="5">
        <f>VLOOKUP('DATA BASE'!$AH54,'DATA BASE'!$A$12:$E$17,2,FALSE)</f>
        <v>0</v>
      </c>
      <c r="T28" s="10">
        <f>VLOOKUP('DATA BASE'!$AH54,'DATA BASE'!$A$12:$E$17,3,FALSE)</f>
        <v>0</v>
      </c>
      <c r="U28" s="10">
        <f>VLOOKUP('DATA BASE'!$AH54,'DATA BASE'!$A$12:$E$17,4,FALSE)</f>
        <v>0</v>
      </c>
      <c r="V28" s="16">
        <f>VLOOKUP('DATA BASE'!$AH54,'DATA BASE'!$A$12:$E$17,5,FALSE)</f>
        <v>0</v>
      </c>
      <c r="W28" s="5">
        <f>VLOOKUP('DATA BASE'!$AI54,'DATA BASE'!$A$12:$E$17,2,FALSE)</f>
        <v>0</v>
      </c>
      <c r="X28" s="10">
        <f>VLOOKUP('DATA BASE'!$AI54,'DATA BASE'!$A$12:$E$17,3,FALSE)</f>
        <v>0</v>
      </c>
      <c r="Y28" s="10">
        <f>VLOOKUP('DATA BASE'!$AI54,'DATA BASE'!$A$12:$E$17,4,FALSE)</f>
        <v>0</v>
      </c>
      <c r="Z28" s="16">
        <f>VLOOKUP('DATA BASE'!$AI54,'DATA BASE'!$A$12:$E$17,5,FALSE)</f>
        <v>0</v>
      </c>
      <c r="AA28" s="53" t="e">
        <f t="shared" si="5"/>
        <v>#DIV/0!</v>
      </c>
      <c r="AB28" s="54" t="e">
        <f t="shared" si="6"/>
        <v>#DIV/0!</v>
      </c>
      <c r="AC28" s="54" t="e">
        <f t="shared" si="7"/>
        <v>#DIV/0!</v>
      </c>
      <c r="AD28" s="55" t="e">
        <f t="shared" si="8"/>
        <v>#DIV/0!</v>
      </c>
      <c r="AE28" s="3"/>
      <c r="AF28" s="3"/>
      <c r="AG28" s="3"/>
      <c r="AH28" s="3"/>
      <c r="AI28" s="3"/>
    </row>
    <row r="29" spans="1:35" ht="30" customHeight="1">
      <c r="A29" s="281">
        <f>'داده های  اولیه جلسه'!$P$30</f>
        <v>0</v>
      </c>
      <c r="B29" s="66">
        <f>'داده های  اولیه جلسه'!$K$26</f>
        <v>0</v>
      </c>
      <c r="C29" s="12">
        <f>VLOOKUP('DATA BASE'!$AD55,'DATA BASE'!$A$12:$E$17,2,FALSE)</f>
        <v>0</v>
      </c>
      <c r="D29" s="13">
        <f>VLOOKUP('DATA BASE'!$AD55,'DATA BASE'!$A$12:$E$17,3,FALSE)</f>
        <v>0</v>
      </c>
      <c r="E29" s="13">
        <f>VLOOKUP('DATA BASE'!$AD55,'DATA BASE'!$A$12:$E$17,4,FALSE)</f>
        <v>0</v>
      </c>
      <c r="F29" s="14">
        <f>VLOOKUP('DATA BASE'!$AD55,'DATA BASE'!$A$12:$E$17,5,FALSE)</f>
        <v>0</v>
      </c>
      <c r="G29" s="12">
        <f>VLOOKUP('DATA BASE'!$AE55,'DATA BASE'!$A$12:$E$17,2,FALSE)</f>
        <v>0</v>
      </c>
      <c r="H29" s="13">
        <f>VLOOKUP('DATA BASE'!$AE55,'DATA BASE'!$A$12:$E$17,3,FALSE)</f>
        <v>0</v>
      </c>
      <c r="I29" s="13">
        <f>VLOOKUP('DATA BASE'!$AE55,'DATA BASE'!$A$12:$E$17,4,FALSE)</f>
        <v>0</v>
      </c>
      <c r="J29" s="14">
        <f>VLOOKUP('DATA BASE'!$AE55,'DATA BASE'!$A$12:$E$17,5,FALSE)</f>
        <v>0</v>
      </c>
      <c r="K29" s="12">
        <f>VLOOKUP('DATA BASE'!$AF55,'DATA BASE'!$A$12:$E$17,2,FALSE)</f>
        <v>0</v>
      </c>
      <c r="L29" s="13">
        <f>VLOOKUP('DATA BASE'!$AF55,'DATA BASE'!$A$12:$E$17,3,FALSE)</f>
        <v>0</v>
      </c>
      <c r="M29" s="13">
        <f>VLOOKUP('DATA BASE'!$AF55,'DATA BASE'!$A$12:$E$17,4,FALSE)</f>
        <v>0</v>
      </c>
      <c r="N29" s="56">
        <f>VLOOKUP('DATA BASE'!$AF55,'DATA BASE'!$A$12:$E$17,5,FALSE)</f>
        <v>0</v>
      </c>
      <c r="O29" s="12">
        <f>VLOOKUP('DATA BASE'!$AG55,'DATA BASE'!$A$12:$E$17,2,FALSE)</f>
        <v>0</v>
      </c>
      <c r="P29" s="13">
        <f>VLOOKUP('DATA BASE'!$AG55,'DATA BASE'!$A$12:$E$17,3,FALSE)</f>
        <v>0</v>
      </c>
      <c r="Q29" s="13">
        <f>VLOOKUP('DATA BASE'!$AG55,'DATA BASE'!$A$12:$E$17,4,FALSE)</f>
        <v>0</v>
      </c>
      <c r="R29" s="14">
        <f>VLOOKUP('DATA BASE'!$AG55,'DATA BASE'!$A$12:$E$17,5,FALSE)</f>
        <v>0</v>
      </c>
      <c r="S29" s="12">
        <f>VLOOKUP('DATA BASE'!$AH55,'DATA BASE'!$A$12:$E$17,2,FALSE)</f>
        <v>0</v>
      </c>
      <c r="T29" s="13">
        <f>VLOOKUP('DATA BASE'!$AH55,'DATA BASE'!$A$12:$E$17,3,FALSE)</f>
        <v>0</v>
      </c>
      <c r="U29" s="13">
        <f>VLOOKUP('DATA BASE'!$AH55,'DATA BASE'!$A$12:$E$17,4,FALSE)</f>
        <v>0</v>
      </c>
      <c r="V29" s="14">
        <f>VLOOKUP('DATA BASE'!$AH55,'DATA BASE'!$A$12:$E$17,5,FALSE)</f>
        <v>0</v>
      </c>
      <c r="W29" s="12">
        <f>VLOOKUP('DATA BASE'!$AI55,'DATA BASE'!$A$12:$E$17,2,FALSE)</f>
        <v>0</v>
      </c>
      <c r="X29" s="13">
        <f>VLOOKUP('DATA BASE'!$AI55,'DATA BASE'!$A$12:$E$17,3,FALSE)</f>
        <v>0</v>
      </c>
      <c r="Y29" s="13">
        <f>VLOOKUP('DATA BASE'!$AI55,'DATA BASE'!$A$12:$E$17,4,FALSE)</f>
        <v>0</v>
      </c>
      <c r="Z29" s="14">
        <f>VLOOKUP('DATA BASE'!$AI55,'DATA BASE'!$A$12:$E$17,5,FALSE)</f>
        <v>0</v>
      </c>
      <c r="AA29" s="47" t="e">
        <f t="shared" si="5"/>
        <v>#DIV/0!</v>
      </c>
      <c r="AB29" s="48" t="e">
        <f t="shared" si="6"/>
        <v>#DIV/0!</v>
      </c>
      <c r="AC29" s="48" t="e">
        <f t="shared" si="7"/>
        <v>#DIV/0!</v>
      </c>
      <c r="AD29" s="49" t="e">
        <f t="shared" si="8"/>
        <v>#DIV/0!</v>
      </c>
      <c r="AE29" s="3"/>
      <c r="AF29" s="3"/>
      <c r="AG29" s="3"/>
      <c r="AH29" s="3"/>
      <c r="AI29" s="3"/>
    </row>
    <row r="30" spans="1:35" ht="30" customHeight="1">
      <c r="A30" s="282"/>
      <c r="B30" s="67">
        <f>'داده های  اولیه جلسه'!$L$26</f>
        <v>0</v>
      </c>
      <c r="C30" s="4">
        <f>VLOOKUP('DATA BASE'!$AD56,'DATA BASE'!$A$12:$E$17,2,FALSE)</f>
        <v>0</v>
      </c>
      <c r="D30" s="17">
        <f>VLOOKUP('DATA BASE'!$AD56,'DATA BASE'!$A$12:$E$17,3,FALSE)</f>
        <v>0</v>
      </c>
      <c r="E30" s="17">
        <f>VLOOKUP('DATA BASE'!$AD56,'DATA BASE'!$A$12:$E$17,4,FALSE)</f>
        <v>0</v>
      </c>
      <c r="F30" s="15">
        <f>VLOOKUP('DATA BASE'!$AD56,'DATA BASE'!$A$12:$E$17,5,FALSE)</f>
        <v>0</v>
      </c>
      <c r="G30" s="4">
        <f>VLOOKUP('DATA BASE'!$AE56,'DATA BASE'!$A$12:$E$17,2,FALSE)</f>
        <v>0</v>
      </c>
      <c r="H30" s="17">
        <f>VLOOKUP('DATA BASE'!$AE56,'DATA BASE'!$A$12:$E$17,3,FALSE)</f>
        <v>0</v>
      </c>
      <c r="I30" s="17">
        <f>VLOOKUP('DATA BASE'!$AE56,'DATA BASE'!$A$12:$E$17,4,FALSE)</f>
        <v>0</v>
      </c>
      <c r="J30" s="15">
        <f>VLOOKUP('DATA BASE'!$AE56,'DATA BASE'!$A$12:$E$17,5,FALSE)</f>
        <v>0</v>
      </c>
      <c r="K30" s="4">
        <f>VLOOKUP('DATA BASE'!$AF56,'DATA BASE'!$A$12:$E$17,2,FALSE)</f>
        <v>0</v>
      </c>
      <c r="L30" s="17">
        <f>VLOOKUP('DATA BASE'!$AF56,'DATA BASE'!$A$12:$E$17,3,FALSE)</f>
        <v>0</v>
      </c>
      <c r="M30" s="17">
        <f>VLOOKUP('DATA BASE'!$AF56,'DATA BASE'!$A$12:$E$17,4,FALSE)</f>
        <v>0</v>
      </c>
      <c r="N30" s="15">
        <f>VLOOKUP('DATA BASE'!$AF56,'DATA BASE'!$A$12:$E$17,5,FALSE)</f>
        <v>0</v>
      </c>
      <c r="O30" s="4">
        <f>VLOOKUP('DATA BASE'!$AG56,'DATA BASE'!$A$12:$E$17,2,FALSE)</f>
        <v>0</v>
      </c>
      <c r="P30" s="17">
        <f>VLOOKUP('DATA BASE'!$AG56,'DATA BASE'!$A$12:$E$17,3,FALSE)</f>
        <v>0</v>
      </c>
      <c r="Q30" s="17">
        <f>VLOOKUP('DATA BASE'!$AG56,'DATA BASE'!$A$12:$E$17,4,FALSE)</f>
        <v>0</v>
      </c>
      <c r="R30" s="15">
        <f>VLOOKUP('DATA BASE'!$AG56,'DATA BASE'!$A$12:$E$17,5,FALSE)</f>
        <v>0</v>
      </c>
      <c r="S30" s="4">
        <f>VLOOKUP('DATA BASE'!$AH56,'DATA BASE'!$A$12:$E$17,2,FALSE)</f>
        <v>0</v>
      </c>
      <c r="T30" s="17">
        <f>VLOOKUP('DATA BASE'!$AH56,'DATA BASE'!$A$12:$E$17,3,FALSE)</f>
        <v>0</v>
      </c>
      <c r="U30" s="17">
        <f>VLOOKUP('DATA BASE'!$AH56,'DATA BASE'!$A$12:$E$17,4,FALSE)</f>
        <v>0</v>
      </c>
      <c r="V30" s="15">
        <f>VLOOKUP('DATA BASE'!$AH56,'DATA BASE'!$A$12:$E$17,5,FALSE)</f>
        <v>0</v>
      </c>
      <c r="W30" s="4">
        <f>VLOOKUP('DATA BASE'!$AI56,'DATA BASE'!$A$12:$E$17,2,FALSE)</f>
        <v>0</v>
      </c>
      <c r="X30" s="17">
        <f>VLOOKUP('DATA BASE'!$AI56,'DATA BASE'!$A$12:$E$17,3,FALSE)</f>
        <v>0</v>
      </c>
      <c r="Y30" s="17">
        <f>VLOOKUP('DATA BASE'!$AI56,'DATA BASE'!$A$12:$E$17,4,FALSE)</f>
        <v>0</v>
      </c>
      <c r="Z30" s="15">
        <f>VLOOKUP('DATA BASE'!$AI56,'DATA BASE'!$A$12:$E$17,5,FALSE)</f>
        <v>0</v>
      </c>
      <c r="AA30" s="50" t="e">
        <f t="shared" si="5"/>
        <v>#DIV/0!</v>
      </c>
      <c r="AB30" s="51" t="e">
        <f t="shared" si="6"/>
        <v>#DIV/0!</v>
      </c>
      <c r="AC30" s="51" t="e">
        <f t="shared" si="7"/>
        <v>#DIV/0!</v>
      </c>
      <c r="AD30" s="52" t="e">
        <f t="shared" si="8"/>
        <v>#DIV/0!</v>
      </c>
      <c r="AE30" s="3"/>
      <c r="AF30" s="3"/>
      <c r="AG30" s="3"/>
      <c r="AH30" s="3"/>
      <c r="AI30" s="3"/>
    </row>
    <row r="31" spans="1:35" ht="30" customHeight="1">
      <c r="A31" s="282"/>
      <c r="B31" s="67">
        <f>'داده های  اولیه جلسه'!$M$26</f>
        <v>0</v>
      </c>
      <c r="C31" s="4">
        <f>VLOOKUP('DATA BASE'!$AD57,'DATA BASE'!$A$12:$E$17,2,FALSE)</f>
        <v>0</v>
      </c>
      <c r="D31" s="17">
        <f>VLOOKUP('DATA BASE'!$AD57,'DATA BASE'!$A$12:$E$17,3,FALSE)</f>
        <v>0</v>
      </c>
      <c r="E31" s="17">
        <f>VLOOKUP('DATA BASE'!$AD57,'DATA BASE'!$A$12:$E$17,4,FALSE)</f>
        <v>0</v>
      </c>
      <c r="F31" s="15">
        <f>VLOOKUP('DATA BASE'!$AD57,'DATA BASE'!$A$12:$E$17,5,FALSE)</f>
        <v>0</v>
      </c>
      <c r="G31" s="4">
        <f>VLOOKUP('DATA BASE'!$AE57,'DATA BASE'!$A$12:$E$17,2,FALSE)</f>
        <v>0</v>
      </c>
      <c r="H31" s="17">
        <f>VLOOKUP('DATA BASE'!$AE57,'DATA BASE'!$A$12:$E$17,3,FALSE)</f>
        <v>0</v>
      </c>
      <c r="I31" s="17">
        <f>VLOOKUP('DATA BASE'!$AE57,'DATA BASE'!$A$12:$E$17,4,FALSE)</f>
        <v>0</v>
      </c>
      <c r="J31" s="15">
        <f>VLOOKUP('DATA BASE'!$AE57,'DATA BASE'!$A$12:$E$17,5,FALSE)</f>
        <v>0</v>
      </c>
      <c r="K31" s="4">
        <f>VLOOKUP('DATA BASE'!$AF57,'DATA BASE'!$A$12:$E$17,2,FALSE)</f>
        <v>0</v>
      </c>
      <c r="L31" s="17">
        <f>VLOOKUP('DATA BASE'!$AF57,'DATA BASE'!$A$12:$E$17,3,FALSE)</f>
        <v>0</v>
      </c>
      <c r="M31" s="17">
        <f>VLOOKUP('DATA BASE'!$AF57,'DATA BASE'!$A$12:$E$17,4,FALSE)</f>
        <v>0</v>
      </c>
      <c r="N31" s="15">
        <f>VLOOKUP('DATA BASE'!$AF57,'DATA BASE'!$A$12:$E$17,5,FALSE)</f>
        <v>0</v>
      </c>
      <c r="O31" s="4">
        <f>VLOOKUP('DATA BASE'!$AG57,'DATA BASE'!$A$12:$E$17,2,FALSE)</f>
        <v>0</v>
      </c>
      <c r="P31" s="17">
        <f>VLOOKUP('DATA BASE'!$AG57,'DATA BASE'!$A$12:$E$17,3,FALSE)</f>
        <v>0</v>
      </c>
      <c r="Q31" s="17">
        <f>VLOOKUP('DATA BASE'!$AG57,'DATA BASE'!$A$12:$E$17,4,FALSE)</f>
        <v>0</v>
      </c>
      <c r="R31" s="15">
        <f>VLOOKUP('DATA BASE'!$AG57,'DATA BASE'!$A$12:$E$17,5,FALSE)</f>
        <v>0</v>
      </c>
      <c r="S31" s="4">
        <f>VLOOKUP('DATA BASE'!$AH57,'DATA BASE'!$A$12:$E$17,2,FALSE)</f>
        <v>0</v>
      </c>
      <c r="T31" s="17">
        <f>VLOOKUP('DATA BASE'!$AH57,'DATA BASE'!$A$12:$E$17,3,FALSE)</f>
        <v>0</v>
      </c>
      <c r="U31" s="17">
        <f>VLOOKUP('DATA BASE'!$AH57,'DATA BASE'!$A$12:$E$17,4,FALSE)</f>
        <v>0</v>
      </c>
      <c r="V31" s="15">
        <f>VLOOKUP('DATA BASE'!$AH57,'DATA BASE'!$A$12:$E$17,5,FALSE)</f>
        <v>0</v>
      </c>
      <c r="W31" s="4">
        <f>VLOOKUP('DATA BASE'!$AI57,'DATA BASE'!$A$12:$E$17,2,FALSE)</f>
        <v>0</v>
      </c>
      <c r="X31" s="17">
        <f>VLOOKUP('DATA BASE'!$AI57,'DATA BASE'!$A$12:$E$17,3,FALSE)</f>
        <v>0</v>
      </c>
      <c r="Y31" s="17">
        <f>VLOOKUP('DATA BASE'!$AI57,'DATA BASE'!$A$12:$E$17,4,FALSE)</f>
        <v>0</v>
      </c>
      <c r="Z31" s="15">
        <f>VLOOKUP('DATA BASE'!$AI57,'DATA BASE'!$A$12:$E$17,5,FALSE)</f>
        <v>0</v>
      </c>
      <c r="AA31" s="50" t="e">
        <f t="shared" si="5"/>
        <v>#DIV/0!</v>
      </c>
      <c r="AB31" s="51" t="e">
        <f t="shared" si="6"/>
        <v>#DIV/0!</v>
      </c>
      <c r="AC31" s="51" t="e">
        <f t="shared" si="7"/>
        <v>#DIV/0!</v>
      </c>
      <c r="AD31" s="52" t="e">
        <f t="shared" si="8"/>
        <v>#DIV/0!</v>
      </c>
      <c r="AE31" s="3"/>
      <c r="AF31" s="3"/>
      <c r="AG31" s="3"/>
      <c r="AH31" s="3"/>
      <c r="AI31" s="3"/>
    </row>
    <row r="32" spans="1:35" ht="30" customHeight="1" thickBot="1">
      <c r="A32" s="283"/>
      <c r="B32" s="68">
        <f>'داده های  اولیه جلسه'!$N$26</f>
        <v>0</v>
      </c>
      <c r="C32" s="5">
        <f>VLOOKUP('DATA BASE'!$AD58,'DATA BASE'!$A$12:$E$17,2,FALSE)</f>
        <v>0</v>
      </c>
      <c r="D32" s="10">
        <f>VLOOKUP('DATA BASE'!$AD58,'DATA BASE'!$A$12:$E$17,3,FALSE)</f>
        <v>0</v>
      </c>
      <c r="E32" s="10">
        <f>VLOOKUP('DATA BASE'!$AD58,'DATA BASE'!$A$12:$E$17,4,FALSE)</f>
        <v>0</v>
      </c>
      <c r="F32" s="16">
        <f>VLOOKUP('DATA BASE'!$AD58,'DATA BASE'!$A$12:$E$17,5,FALSE)</f>
        <v>0</v>
      </c>
      <c r="G32" s="5">
        <f>VLOOKUP('DATA BASE'!$AE58,'DATA BASE'!$A$12:$E$17,2,FALSE)</f>
        <v>0</v>
      </c>
      <c r="H32" s="10">
        <f>VLOOKUP('DATA BASE'!$AE58,'DATA BASE'!$A$12:$E$17,3,FALSE)</f>
        <v>0</v>
      </c>
      <c r="I32" s="10">
        <f>VLOOKUP('DATA BASE'!$AE58,'DATA BASE'!$A$12:$E$17,4,FALSE)</f>
        <v>0</v>
      </c>
      <c r="J32" s="16">
        <f>VLOOKUP('DATA BASE'!$AE58,'DATA BASE'!$A$12:$E$17,5,FALSE)</f>
        <v>0</v>
      </c>
      <c r="K32" s="5">
        <f>VLOOKUP('DATA BASE'!$AF58,'DATA BASE'!$A$12:$E$17,2,FALSE)</f>
        <v>0</v>
      </c>
      <c r="L32" s="10">
        <f>VLOOKUP('DATA BASE'!$AF58,'DATA BASE'!$A$12:$E$17,3,FALSE)</f>
        <v>0</v>
      </c>
      <c r="M32" s="10">
        <f>VLOOKUP('DATA BASE'!$AF58,'DATA BASE'!$A$12:$E$17,4,FALSE)</f>
        <v>0</v>
      </c>
      <c r="N32" s="16">
        <f>VLOOKUP('DATA BASE'!$AF58,'DATA BASE'!$A$12:$E$17,5,FALSE)</f>
        <v>0</v>
      </c>
      <c r="O32" s="5">
        <f>VLOOKUP('DATA BASE'!$AG58,'DATA BASE'!$A$12:$E$17,2,FALSE)</f>
        <v>0</v>
      </c>
      <c r="P32" s="10">
        <f>VLOOKUP('DATA BASE'!$AG58,'DATA BASE'!$A$12:$E$17,3,FALSE)</f>
        <v>0</v>
      </c>
      <c r="Q32" s="10">
        <f>VLOOKUP('DATA BASE'!$AG58,'DATA BASE'!$A$12:$E$17,4,FALSE)</f>
        <v>0</v>
      </c>
      <c r="R32" s="16">
        <f>VLOOKUP('DATA BASE'!$AG58,'DATA BASE'!$A$12:$E$17,5,FALSE)</f>
        <v>0</v>
      </c>
      <c r="S32" s="5">
        <f>VLOOKUP('DATA BASE'!$AH58,'DATA BASE'!$A$12:$E$17,2,FALSE)</f>
        <v>0</v>
      </c>
      <c r="T32" s="10">
        <f>VLOOKUP('DATA BASE'!$AH58,'DATA BASE'!$A$12:$E$17,3,FALSE)</f>
        <v>0</v>
      </c>
      <c r="U32" s="10">
        <f>VLOOKUP('DATA BASE'!$AH58,'DATA BASE'!$A$12:$E$17,4,FALSE)</f>
        <v>0</v>
      </c>
      <c r="V32" s="16">
        <f>VLOOKUP('DATA BASE'!$AH58,'DATA BASE'!$A$12:$E$17,5,FALSE)</f>
        <v>0</v>
      </c>
      <c r="W32" s="5">
        <f>VLOOKUP('DATA BASE'!$AI58,'DATA BASE'!$A$12:$E$17,2,FALSE)</f>
        <v>0</v>
      </c>
      <c r="X32" s="10">
        <f>VLOOKUP('DATA BASE'!$AI58,'DATA BASE'!$A$12:$E$17,3,FALSE)</f>
        <v>0</v>
      </c>
      <c r="Y32" s="10">
        <f>VLOOKUP('DATA BASE'!$AI58,'DATA BASE'!$A$12:$E$17,4,FALSE)</f>
        <v>0</v>
      </c>
      <c r="Z32" s="16">
        <f>VLOOKUP('DATA BASE'!$AI58,'DATA BASE'!$A$12:$E$17,5,FALSE)</f>
        <v>0</v>
      </c>
      <c r="AA32" s="53" t="e">
        <f t="shared" si="5"/>
        <v>#DIV/0!</v>
      </c>
      <c r="AB32" s="54" t="e">
        <f t="shared" si="6"/>
        <v>#DIV/0!</v>
      </c>
      <c r="AC32" s="54" t="e">
        <f t="shared" si="7"/>
        <v>#DIV/0!</v>
      </c>
      <c r="AD32" s="55" t="e">
        <f t="shared" si="8"/>
        <v>#DIV/0!</v>
      </c>
      <c r="AE32" s="3"/>
      <c r="AF32" s="3"/>
      <c r="AG32" s="3"/>
      <c r="AH32" s="3"/>
      <c r="AI32" s="3"/>
    </row>
    <row r="34" spans="2:3" hidden="1">
      <c r="B34" t="e">
        <f>AI9</f>
        <v>#DIV/0!</v>
      </c>
      <c r="C34" s="1" t="s">
        <v>18</v>
      </c>
    </row>
    <row r="35" spans="2:3" hidden="1">
      <c r="B35" t="e">
        <f>AI10</f>
        <v>#DIV/0!</v>
      </c>
      <c r="C35" s="1" t="s">
        <v>19</v>
      </c>
    </row>
    <row r="36" spans="2:3" hidden="1">
      <c r="B36" t="e">
        <f>AI11</f>
        <v>#DIV/0!</v>
      </c>
      <c r="C36" s="1" t="s">
        <v>20</v>
      </c>
    </row>
    <row r="37" spans="2:3" ht="15.75" hidden="1" thickBot="1">
      <c r="B37" t="e">
        <f>AI12</f>
        <v>#DIV/0!</v>
      </c>
      <c r="C37" s="2" t="s">
        <v>21</v>
      </c>
    </row>
    <row r="38" spans="2:3" hidden="1"/>
  </sheetData>
  <sheetProtection selectLockedCells="1"/>
  <mergeCells count="32">
    <mergeCell ref="S8:V8"/>
    <mergeCell ref="W8:Z8"/>
    <mergeCell ref="C7:F7"/>
    <mergeCell ref="G7:J7"/>
    <mergeCell ref="K7:N7"/>
    <mergeCell ref="O7:R7"/>
    <mergeCell ref="S7:V7"/>
    <mergeCell ref="W7:Z7"/>
    <mergeCell ref="C8:F8"/>
    <mergeCell ref="G8:J8"/>
    <mergeCell ref="K8:N8"/>
    <mergeCell ref="O8:R8"/>
    <mergeCell ref="W6:Z6"/>
    <mergeCell ref="C5:Z5"/>
    <mergeCell ref="AI5:AI7"/>
    <mergeCell ref="M1:T1"/>
    <mergeCell ref="M2:T2"/>
    <mergeCell ref="AE5:AH7"/>
    <mergeCell ref="C6:F6"/>
    <mergeCell ref="G6:J6"/>
    <mergeCell ref="K6:N6"/>
    <mergeCell ref="O6:R6"/>
    <mergeCell ref="AA5:AD7"/>
    <mergeCell ref="S6:V6"/>
    <mergeCell ref="A5:A7"/>
    <mergeCell ref="B5:B6"/>
    <mergeCell ref="A25:A28"/>
    <mergeCell ref="A29:A32"/>
    <mergeCell ref="A21:A24"/>
    <mergeCell ref="A9:A12"/>
    <mergeCell ref="A13:A16"/>
    <mergeCell ref="A17:A2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C1:S13"/>
  <sheetViews>
    <sheetView showGridLines="0" topLeftCell="G5" zoomScaleNormal="100" workbookViewId="0">
      <selection activeCell="X12" sqref="X12"/>
    </sheetView>
  </sheetViews>
  <sheetFormatPr defaultRowHeight="21"/>
  <cols>
    <col min="1" max="2" width="0" style="109" hidden="1" customWidth="1"/>
    <col min="3" max="6" width="10.7109375" style="109" hidden="1" customWidth="1"/>
    <col min="7" max="7" width="4.28515625" style="109" customWidth="1"/>
    <col min="8" max="8" width="18.42578125" style="109" customWidth="1"/>
    <col min="9" max="9" width="18.42578125" style="109" hidden="1" customWidth="1"/>
    <col min="10" max="10" width="21.140625" style="109" customWidth="1"/>
    <col min="11" max="11" width="7.140625" style="109" customWidth="1"/>
    <col min="12" max="12" width="10.42578125" style="109" customWidth="1"/>
    <col min="13" max="13" width="1" style="109" hidden="1" customWidth="1"/>
    <col min="14" max="15" width="10.7109375" style="109" customWidth="1"/>
    <col min="16" max="16384" width="9.140625" style="109"/>
  </cols>
  <sheetData>
    <row r="1" spans="5:19" ht="43.5">
      <c r="E1" s="292"/>
      <c r="F1" s="292"/>
      <c r="G1" s="292"/>
      <c r="H1" s="292"/>
      <c r="I1" s="292"/>
      <c r="J1" s="292"/>
      <c r="K1" s="292"/>
      <c r="L1" s="292"/>
      <c r="M1" s="292"/>
    </row>
    <row r="2" spans="5:19" ht="43.5">
      <c r="E2" s="316" t="s">
        <v>61</v>
      </c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</row>
    <row r="4" spans="5:19" ht="59.25" customHeight="1">
      <c r="K4" s="110"/>
      <c r="L4" s="110"/>
      <c r="N4" s="192">
        <f>'داده های  اولیه جلسه'!M17</f>
        <v>0</v>
      </c>
      <c r="O4" s="192"/>
      <c r="P4" s="192"/>
      <c r="R4" s="315" t="str">
        <f>'داده های  اولیه جلسه'!O17</f>
        <v>موضوع جلسه :</v>
      </c>
      <c r="S4" s="315"/>
    </row>
    <row r="5" spans="5:19" ht="28.5">
      <c r="J5" s="111"/>
      <c r="L5" s="110"/>
      <c r="N5" s="192">
        <f>'داده های  اولیه جلسه'!M18</f>
        <v>0</v>
      </c>
      <c r="O5" s="192"/>
      <c r="P5" s="192"/>
      <c r="R5" s="193" t="str">
        <f>'داده های  اولیه جلسه'!O18</f>
        <v xml:space="preserve">           تاریخ:</v>
      </c>
      <c r="S5" s="193"/>
    </row>
    <row r="6" spans="5:19" ht="29.25" thickBot="1">
      <c r="J6" s="111"/>
      <c r="K6" s="111"/>
      <c r="L6" s="111"/>
      <c r="N6" s="112"/>
      <c r="O6" s="112"/>
    </row>
    <row r="7" spans="5:19" ht="49.5" customHeight="1">
      <c r="H7" s="113" t="s">
        <v>48</v>
      </c>
      <c r="I7" s="114" t="s">
        <v>39</v>
      </c>
      <c r="J7" s="115" t="s">
        <v>40</v>
      </c>
    </row>
    <row r="8" spans="5:19" ht="30" customHeight="1">
      <c r="H8" s="116">
        <f>'داده های  اولیه جلسه'!K26</f>
        <v>0</v>
      </c>
      <c r="I8" s="117" t="e">
        <f>'محاسبات 2'!AI9</f>
        <v>#DIV/0!</v>
      </c>
      <c r="J8" s="118" t="e">
        <f>IF((I8-5)/90&lt;0,0,(I8-5)/90)</f>
        <v>#DIV/0!</v>
      </c>
    </row>
    <row r="9" spans="5:19" ht="30" customHeight="1">
      <c r="H9" s="116">
        <f>'داده های  اولیه جلسه'!L26</f>
        <v>0</v>
      </c>
      <c r="I9" s="117" t="e">
        <f>'محاسبات 2'!AI10</f>
        <v>#DIV/0!</v>
      </c>
      <c r="J9" s="118" t="e">
        <f t="shared" ref="J9:J11" si="0">IF((I9-5)/90&lt;0,0,(I9-5)/90)</f>
        <v>#DIV/0!</v>
      </c>
    </row>
    <row r="10" spans="5:19" ht="30" customHeight="1">
      <c r="H10" s="116">
        <f>'داده های  اولیه جلسه'!M26</f>
        <v>0</v>
      </c>
      <c r="I10" s="117" t="e">
        <f>'محاسبات 2'!AI11</f>
        <v>#DIV/0!</v>
      </c>
      <c r="J10" s="118" t="e">
        <f t="shared" si="0"/>
        <v>#DIV/0!</v>
      </c>
    </row>
    <row r="11" spans="5:19" ht="30" customHeight="1" thickBot="1">
      <c r="H11" s="119">
        <f>'داده های  اولیه جلسه'!N26</f>
        <v>0</v>
      </c>
      <c r="I11" s="120" t="e">
        <f>'محاسبات 2'!AI12</f>
        <v>#DIV/0!</v>
      </c>
      <c r="J11" s="121" t="e">
        <f t="shared" si="0"/>
        <v>#DIV/0!</v>
      </c>
    </row>
    <row r="12" spans="5:19" ht="43.5" customHeight="1"/>
    <row r="13" spans="5:19" ht="25.5" customHeight="1">
      <c r="H13" s="179"/>
      <c r="I13" s="179"/>
      <c r="J13" s="179"/>
    </row>
  </sheetData>
  <sheetProtection selectLockedCells="1"/>
  <mergeCells count="6">
    <mergeCell ref="E1:M1"/>
    <mergeCell ref="R4:S4"/>
    <mergeCell ref="R5:S5"/>
    <mergeCell ref="N5:P5"/>
    <mergeCell ref="N4:P4"/>
    <mergeCell ref="E2:S2"/>
  </mergeCells>
  <printOptions horizontalCentered="1"/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F31"/>
  <sheetViews>
    <sheetView showGridLines="0" showZeros="0" zoomScale="85" zoomScaleNormal="85" zoomScaleSheetLayoutView="80" workbookViewId="0">
      <selection activeCell="Q14" sqref="Q14"/>
    </sheetView>
  </sheetViews>
  <sheetFormatPr defaultRowHeight="30" customHeight="1"/>
  <cols>
    <col min="1" max="1" width="3.5703125" style="122" customWidth="1"/>
    <col min="2" max="2" width="18.5703125" style="122" customWidth="1"/>
    <col min="3" max="5" width="10.140625" style="122" customWidth="1"/>
    <col min="6" max="6" width="10.28515625" style="122" bestFit="1" customWidth="1"/>
    <col min="7" max="7" width="10.5703125" style="122" bestFit="1" customWidth="1"/>
    <col min="8" max="8" width="5.7109375" style="122" customWidth="1"/>
    <col min="9" max="9" width="5.140625" style="122" customWidth="1"/>
    <col min="10" max="10" width="5.7109375" style="122" customWidth="1"/>
    <col min="11" max="11" width="5" style="122" customWidth="1"/>
    <col min="12" max="12" width="2" style="122" customWidth="1"/>
    <col min="13" max="22" width="12.7109375" style="122" customWidth="1"/>
    <col min="23" max="31" width="10.7109375" style="128" customWidth="1"/>
    <col min="32" max="36" width="5.7109375" style="122" customWidth="1"/>
    <col min="37" max="40" width="9.140625" style="122"/>
    <col min="41" max="41" width="20.85546875" style="122" bestFit="1" customWidth="1"/>
    <col min="42" max="42" width="9.28515625" style="122" bestFit="1" customWidth="1"/>
    <col min="43" max="16384" width="9.140625" style="122"/>
  </cols>
  <sheetData>
    <row r="1" spans="1:32" ht="30" customHeight="1">
      <c r="B1" s="123"/>
      <c r="C1" s="124"/>
      <c r="D1" s="125"/>
      <c r="E1" s="125"/>
      <c r="F1" s="192">
        <f>'داده های  اولیه جلسه'!M17</f>
        <v>0</v>
      </c>
      <c r="G1" s="192"/>
      <c r="H1" s="192"/>
      <c r="I1" s="241" t="str">
        <f>'داده های  اولیه جلسه'!O17</f>
        <v>موضوع جلسه :</v>
      </c>
      <c r="J1" s="241"/>
      <c r="K1" s="241"/>
      <c r="L1" s="126"/>
      <c r="M1" s="127"/>
    </row>
    <row r="2" spans="1:32" ht="30" customHeight="1">
      <c r="B2" s="123"/>
      <c r="C2" s="124"/>
      <c r="D2" s="125"/>
      <c r="E2" s="125"/>
      <c r="F2" s="242">
        <f>'داده های  اولیه جلسه'!M18</f>
        <v>0</v>
      </c>
      <c r="G2" s="242"/>
      <c r="H2" s="242"/>
      <c r="I2" s="243" t="str">
        <f>'داده های  اولیه جلسه'!O18</f>
        <v xml:space="preserve">           تاریخ:</v>
      </c>
      <c r="J2" s="243"/>
      <c r="K2" s="243"/>
      <c r="L2" s="126"/>
      <c r="M2" s="127"/>
    </row>
    <row r="3" spans="1:32" ht="30" customHeight="1">
      <c r="B3" s="123"/>
      <c r="C3" s="124"/>
      <c r="D3" s="125"/>
      <c r="E3" s="125"/>
      <c r="F3" s="242"/>
      <c r="G3" s="242"/>
      <c r="H3" s="242"/>
      <c r="I3" s="244" t="s">
        <v>31</v>
      </c>
      <c r="J3" s="244"/>
      <c r="K3" s="244"/>
      <c r="L3" s="126"/>
      <c r="M3" s="127"/>
    </row>
    <row r="4" spans="1:32" ht="16.5" customHeight="1" thickBo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7"/>
    </row>
    <row r="5" spans="1:32" ht="28.5" customHeight="1">
      <c r="A5" s="126"/>
      <c r="B5" s="217" t="s">
        <v>30</v>
      </c>
      <c r="C5" s="218"/>
      <c r="D5" s="218"/>
      <c r="E5" s="218"/>
      <c r="F5" s="218"/>
      <c r="G5" s="218"/>
      <c r="H5" s="218"/>
      <c r="I5" s="218"/>
      <c r="J5" s="218"/>
      <c r="K5" s="219"/>
      <c r="L5" s="126"/>
      <c r="M5" s="127"/>
    </row>
    <row r="6" spans="1:32" ht="32.25" customHeight="1">
      <c r="A6" s="126"/>
      <c r="B6" s="220" t="s">
        <v>50</v>
      </c>
      <c r="C6" s="221"/>
      <c r="D6" s="129">
        <f>'داده های  اولیه جلسه'!K30</f>
        <v>0</v>
      </c>
      <c r="E6" s="129">
        <f>'داده های  اولیه جلسه'!L30</f>
        <v>0</v>
      </c>
      <c r="F6" s="129">
        <f>'داده های  اولیه جلسه'!M30</f>
        <v>0</v>
      </c>
      <c r="G6" s="129">
        <f>'داده های  اولیه جلسه'!N30</f>
        <v>0</v>
      </c>
      <c r="H6" s="222">
        <f>'داده های  اولیه جلسه'!O30</f>
        <v>0</v>
      </c>
      <c r="I6" s="223"/>
      <c r="J6" s="222">
        <f>'داده های  اولیه جلسه'!$P$30</f>
        <v>0</v>
      </c>
      <c r="K6" s="224"/>
      <c r="L6" s="130"/>
      <c r="M6" s="127"/>
      <c r="N6" s="131"/>
      <c r="O6" s="131"/>
      <c r="P6" s="131"/>
      <c r="Q6" s="127"/>
      <c r="R6" s="131"/>
      <c r="S6" s="131"/>
      <c r="T6" s="131"/>
      <c r="U6" s="127"/>
      <c r="V6" s="127"/>
    </row>
    <row r="7" spans="1:32" ht="24" customHeight="1" thickBot="1">
      <c r="A7" s="126"/>
      <c r="B7" s="225" t="s">
        <v>29</v>
      </c>
      <c r="C7" s="226"/>
      <c r="D7" s="180"/>
      <c r="E7" s="180"/>
      <c r="F7" s="180"/>
      <c r="G7" s="180"/>
      <c r="H7" s="227"/>
      <c r="I7" s="228"/>
      <c r="J7" s="227"/>
      <c r="K7" s="228"/>
      <c r="L7" s="126"/>
      <c r="M7" s="127"/>
      <c r="N7" s="127"/>
      <c r="O7" s="127"/>
      <c r="P7" s="127"/>
      <c r="Q7" s="127"/>
      <c r="R7" s="127"/>
      <c r="S7" s="127"/>
      <c r="T7" s="127"/>
    </row>
    <row r="8" spans="1:32" s="127" customFormat="1" ht="17.25" customHeight="1" thickBot="1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W8" s="133"/>
      <c r="X8" s="133"/>
      <c r="Y8" s="133"/>
      <c r="Z8" s="133"/>
      <c r="AA8" s="133"/>
      <c r="AB8" s="133"/>
      <c r="AC8" s="133"/>
      <c r="AD8" s="133"/>
      <c r="AE8" s="133"/>
    </row>
    <row r="9" spans="1:32" ht="26.25" customHeight="1" thickBot="1">
      <c r="A9" s="126"/>
      <c r="B9" s="229" t="s">
        <v>4</v>
      </c>
      <c r="C9" s="230"/>
      <c r="D9" s="134" t="s">
        <v>0</v>
      </c>
      <c r="E9" s="134" t="s">
        <v>1</v>
      </c>
      <c r="F9" s="134" t="s">
        <v>44</v>
      </c>
      <c r="G9" s="134" t="s">
        <v>2</v>
      </c>
      <c r="H9" s="231" t="s">
        <v>3</v>
      </c>
      <c r="I9" s="232"/>
      <c r="J9" s="126"/>
      <c r="K9" s="126"/>
      <c r="L9" s="126"/>
      <c r="M9" s="127"/>
    </row>
    <row r="10" spans="1:32" ht="9.75" customHeight="1">
      <c r="A10" s="126"/>
      <c r="B10" s="135"/>
      <c r="C10" s="136"/>
      <c r="D10" s="136"/>
      <c r="E10" s="136"/>
      <c r="F10" s="136"/>
      <c r="G10" s="136"/>
      <c r="H10" s="136"/>
      <c r="I10" s="136"/>
      <c r="J10" s="126"/>
      <c r="K10" s="126"/>
      <c r="L10" s="126"/>
      <c r="M10" s="127"/>
      <c r="P10" s="127"/>
    </row>
    <row r="11" spans="1:32" ht="24" customHeight="1">
      <c r="A11" s="125"/>
      <c r="B11" s="135"/>
      <c r="C11" s="136"/>
      <c r="D11" s="136"/>
      <c r="E11" s="136"/>
      <c r="F11" s="136"/>
      <c r="G11" s="136"/>
      <c r="H11" s="136"/>
      <c r="I11" s="136"/>
      <c r="J11" s="126"/>
      <c r="K11" s="126"/>
      <c r="L11" s="125"/>
    </row>
    <row r="12" spans="1:32" ht="11.25" customHeight="1" thickBot="1">
      <c r="A12" s="137"/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5"/>
      <c r="W12" s="122"/>
      <c r="AF12" s="128"/>
    </row>
    <row r="13" spans="1:32" ht="28.5" customHeight="1">
      <c r="A13" s="137"/>
      <c r="B13" s="126"/>
      <c r="C13" s="233" t="s">
        <v>66</v>
      </c>
      <c r="D13" s="234"/>
      <c r="E13" s="234"/>
      <c r="F13" s="234"/>
      <c r="G13" s="234"/>
      <c r="H13" s="234"/>
      <c r="I13" s="235"/>
      <c r="J13" s="138"/>
      <c r="K13" s="126"/>
      <c r="L13" s="126"/>
      <c r="M13" s="125"/>
      <c r="W13" s="122"/>
      <c r="AF13" s="128"/>
    </row>
    <row r="14" spans="1:32" ht="27.75" customHeight="1">
      <c r="A14" s="137"/>
      <c r="B14" s="126"/>
      <c r="C14" s="236" t="s">
        <v>11</v>
      </c>
      <c r="D14" s="237"/>
      <c r="E14" s="139">
        <f>'داده های  اولیه جلسه'!K26</f>
        <v>0</v>
      </c>
      <c r="F14" s="139">
        <f>'داده های  اولیه جلسه'!L26</f>
        <v>0</v>
      </c>
      <c r="G14" s="139">
        <f>'داده های  اولیه جلسه'!M26</f>
        <v>0</v>
      </c>
      <c r="H14" s="238">
        <f>'داده های  اولیه جلسه'!N26</f>
        <v>0</v>
      </c>
      <c r="I14" s="239"/>
      <c r="J14" s="126"/>
      <c r="K14" s="126"/>
      <c r="L14" s="126"/>
      <c r="M14" s="125"/>
      <c r="W14" s="122"/>
      <c r="AF14" s="128"/>
    </row>
    <row r="15" spans="1:32" ht="24" customHeight="1">
      <c r="A15" s="137"/>
      <c r="B15" s="126"/>
      <c r="C15" s="215">
        <f>D6</f>
        <v>0</v>
      </c>
      <c r="D15" s="216"/>
      <c r="E15" s="140"/>
      <c r="F15" s="140"/>
      <c r="G15" s="140"/>
      <c r="H15" s="205"/>
      <c r="I15" s="206"/>
      <c r="J15" s="126"/>
      <c r="K15" s="126"/>
      <c r="L15" s="126"/>
      <c r="M15" s="125"/>
      <c r="N15" s="122">
        <f>IF(H14=J14,0,1)</f>
        <v>0</v>
      </c>
      <c r="W15" s="122"/>
      <c r="AF15" s="128"/>
    </row>
    <row r="16" spans="1:32" ht="24" customHeight="1">
      <c r="A16" s="137"/>
      <c r="B16" s="126"/>
      <c r="C16" s="215">
        <f>E6</f>
        <v>0</v>
      </c>
      <c r="D16" s="216"/>
      <c r="E16" s="140"/>
      <c r="F16" s="140"/>
      <c r="G16" s="140"/>
      <c r="H16" s="205"/>
      <c r="I16" s="206"/>
      <c r="J16" s="126"/>
      <c r="K16" s="141"/>
      <c r="L16" s="126"/>
      <c r="M16" s="125"/>
      <c r="W16" s="122"/>
      <c r="AF16" s="128"/>
    </row>
    <row r="17" spans="1:32" ht="24" customHeight="1">
      <c r="A17" s="137"/>
      <c r="B17" s="126"/>
      <c r="C17" s="203">
        <f>F6</f>
        <v>0</v>
      </c>
      <c r="D17" s="204"/>
      <c r="E17" s="140"/>
      <c r="F17" s="140"/>
      <c r="G17" s="140"/>
      <c r="H17" s="205"/>
      <c r="I17" s="206"/>
      <c r="J17" s="126"/>
      <c r="K17" s="126"/>
      <c r="L17" s="126"/>
      <c r="M17" s="125"/>
      <c r="W17" s="122"/>
      <c r="AF17" s="128"/>
    </row>
    <row r="18" spans="1:32" ht="24" customHeight="1">
      <c r="A18" s="137"/>
      <c r="B18" s="126"/>
      <c r="C18" s="215">
        <f>G6</f>
        <v>0</v>
      </c>
      <c r="D18" s="216"/>
      <c r="E18" s="140"/>
      <c r="F18" s="140"/>
      <c r="G18" s="140"/>
      <c r="H18" s="205"/>
      <c r="I18" s="206"/>
      <c r="J18" s="126"/>
      <c r="K18" s="126"/>
      <c r="L18" s="126"/>
      <c r="M18" s="125"/>
      <c r="W18" s="122"/>
      <c r="AF18" s="128"/>
    </row>
    <row r="19" spans="1:32" ht="24" customHeight="1">
      <c r="A19" s="137"/>
      <c r="B19" s="126"/>
      <c r="C19" s="203">
        <f>H6</f>
        <v>0</v>
      </c>
      <c r="D19" s="204"/>
      <c r="E19" s="140"/>
      <c r="F19" s="140"/>
      <c r="G19" s="140"/>
      <c r="H19" s="205"/>
      <c r="I19" s="206"/>
      <c r="J19" s="126"/>
      <c r="K19" s="126"/>
      <c r="L19" s="126"/>
      <c r="M19" s="125"/>
      <c r="W19" s="122"/>
      <c r="AF19" s="128"/>
    </row>
    <row r="20" spans="1:32" ht="24" customHeight="1" thickBot="1">
      <c r="A20" s="137"/>
      <c r="B20" s="126"/>
      <c r="C20" s="207">
        <f>J6</f>
        <v>0</v>
      </c>
      <c r="D20" s="208"/>
      <c r="E20" s="132"/>
      <c r="F20" s="132"/>
      <c r="G20" s="132"/>
      <c r="H20" s="209"/>
      <c r="I20" s="210"/>
      <c r="J20" s="126"/>
      <c r="K20" s="126"/>
      <c r="L20" s="126"/>
      <c r="M20" s="125"/>
      <c r="W20" s="122"/>
      <c r="AF20" s="128"/>
    </row>
    <row r="21" spans="1:32" ht="13.5" customHeight="1" thickBot="1">
      <c r="A21" s="137"/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5"/>
      <c r="W21" s="122"/>
      <c r="AF21" s="128"/>
    </row>
    <row r="22" spans="1:32" ht="29.25" customHeight="1" thickBot="1">
      <c r="A22" s="137"/>
      <c r="B22" s="213" t="s">
        <v>65</v>
      </c>
      <c r="C22" s="214"/>
      <c r="D22" s="142" t="s">
        <v>5</v>
      </c>
      <c r="E22" s="134" t="s">
        <v>6</v>
      </c>
      <c r="F22" s="134" t="s">
        <v>44</v>
      </c>
      <c r="G22" s="134" t="s">
        <v>8</v>
      </c>
      <c r="H22" s="211" t="s">
        <v>9</v>
      </c>
      <c r="I22" s="212"/>
      <c r="J22" s="136"/>
      <c r="K22" s="126"/>
      <c r="L22" s="126"/>
      <c r="M22" s="125"/>
      <c r="W22" s="122"/>
      <c r="AF22" s="128"/>
    </row>
    <row r="23" spans="1:32" ht="9" customHeight="1">
      <c r="A23" s="137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5"/>
      <c r="W23" s="122"/>
      <c r="AF23" s="128"/>
    </row>
    <row r="24" spans="1:32" ht="25.5" customHeight="1">
      <c r="A24" s="137"/>
      <c r="B24" s="125"/>
      <c r="C24" s="125"/>
      <c r="D24" s="125"/>
      <c r="E24" s="125"/>
      <c r="F24" s="125"/>
      <c r="G24" s="125"/>
      <c r="H24" s="125"/>
      <c r="I24" s="125"/>
      <c r="J24" s="126"/>
      <c r="K24" s="126"/>
      <c r="L24" s="126"/>
      <c r="M24" s="125"/>
      <c r="W24" s="122"/>
      <c r="AF24" s="128"/>
    </row>
    <row r="25" spans="1:32" ht="30" customHeight="1">
      <c r="A25" s="137"/>
      <c r="B25" s="125"/>
      <c r="C25" s="125"/>
      <c r="D25" s="125"/>
      <c r="E25" s="125"/>
      <c r="F25" s="125"/>
      <c r="G25" s="125"/>
      <c r="H25" s="125"/>
      <c r="I25" s="125"/>
      <c r="J25" s="125"/>
      <c r="K25" s="126"/>
      <c r="L25" s="125"/>
      <c r="M25" s="125"/>
      <c r="W25" s="122"/>
      <c r="Y25" s="133"/>
      <c r="Z25" s="133"/>
      <c r="AF25" s="128"/>
    </row>
    <row r="26" spans="1:32" ht="39" customHeight="1">
      <c r="A26" s="137"/>
      <c r="B26" s="137"/>
      <c r="C26" s="137"/>
      <c r="D26" s="137"/>
      <c r="E26" s="137"/>
      <c r="F26" s="137"/>
      <c r="G26" s="137"/>
      <c r="H26" s="240" t="s">
        <v>63</v>
      </c>
      <c r="I26" s="240"/>
      <c r="J26" s="240"/>
      <c r="K26" s="143"/>
      <c r="L26" s="137"/>
      <c r="M26" s="125"/>
      <c r="W26" s="122"/>
      <c r="AF26" s="128"/>
    </row>
    <row r="27" spans="1:32" ht="30" customHeight="1">
      <c r="A27" s="137"/>
      <c r="B27" s="137"/>
      <c r="C27" s="143"/>
      <c r="D27" s="137"/>
      <c r="E27" s="137"/>
      <c r="F27" s="137"/>
      <c r="G27" s="137"/>
      <c r="H27" s="137"/>
      <c r="I27" s="137"/>
      <c r="J27" s="137"/>
      <c r="K27" s="143"/>
      <c r="L27" s="137"/>
      <c r="M27" s="125"/>
      <c r="W27" s="122"/>
      <c r="AF27" s="128"/>
    </row>
    <row r="28" spans="1:32" ht="30" customHeight="1">
      <c r="A28" s="137"/>
      <c r="B28" s="137"/>
      <c r="C28" s="137"/>
      <c r="D28" s="137"/>
      <c r="E28" s="137"/>
      <c r="F28" s="137"/>
      <c r="G28" s="137"/>
      <c r="H28" s="137"/>
      <c r="I28" s="137"/>
      <c r="J28" s="137"/>
      <c r="K28" s="143"/>
      <c r="L28" s="137"/>
    </row>
    <row r="29" spans="1:32" ht="30" customHeight="1">
      <c r="A29" s="137"/>
      <c r="B29" s="137"/>
      <c r="C29" s="137"/>
      <c r="D29" s="137"/>
      <c r="E29" s="137"/>
      <c r="F29" s="137"/>
      <c r="G29" s="137"/>
      <c r="H29" s="137"/>
      <c r="I29" s="137"/>
      <c r="J29" s="137"/>
      <c r="K29" s="143"/>
      <c r="L29" s="137"/>
    </row>
    <row r="30" spans="1:32" ht="30" customHeight="1">
      <c r="A30" s="137"/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</row>
    <row r="31" spans="1:32" ht="30" customHeight="1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</row>
  </sheetData>
  <sheetProtection formatCells="0" selectLockedCells="1"/>
  <dataConsolidate function="varp" topLabels="1" link="1">
    <dataRefs count="2">
      <dataRef ref="A2:A6" sheet="DATA BASE"/>
      <dataRef ref="A9:A13" sheet="DATA BASE"/>
    </dataRefs>
  </dataConsolidate>
  <mergeCells count="33">
    <mergeCell ref="H26:J26"/>
    <mergeCell ref="F1:H1"/>
    <mergeCell ref="I1:K1"/>
    <mergeCell ref="F2:H2"/>
    <mergeCell ref="I2:K2"/>
    <mergeCell ref="F3:H3"/>
    <mergeCell ref="I3:K3"/>
    <mergeCell ref="C15:D15"/>
    <mergeCell ref="H15:I15"/>
    <mergeCell ref="B5:K5"/>
    <mergeCell ref="B6:C6"/>
    <mergeCell ref="H6:I6"/>
    <mergeCell ref="J6:K6"/>
    <mergeCell ref="B7:C7"/>
    <mergeCell ref="H7:I7"/>
    <mergeCell ref="J7:K7"/>
    <mergeCell ref="B9:C9"/>
    <mergeCell ref="H9:I9"/>
    <mergeCell ref="C13:I13"/>
    <mergeCell ref="C14:D14"/>
    <mergeCell ref="H14:I14"/>
    <mergeCell ref="C16:D16"/>
    <mergeCell ref="H16:I16"/>
    <mergeCell ref="C17:D17"/>
    <mergeCell ref="H17:I17"/>
    <mergeCell ref="C18:D18"/>
    <mergeCell ref="H18:I18"/>
    <mergeCell ref="C19:D19"/>
    <mergeCell ref="H19:I19"/>
    <mergeCell ref="C20:D20"/>
    <mergeCell ref="H20:I20"/>
    <mergeCell ref="H22:I22"/>
    <mergeCell ref="B22:C22"/>
  </mergeCells>
  <dataValidations count="3">
    <dataValidation type="list" allowBlank="1" showInputMessage="1" showErrorMessage="1" sqref="D7:H7 J7">
      <formula1>$D$9:$I$9</formula1>
    </dataValidation>
    <dataValidation type="list" allowBlank="1" showInputMessage="1" showErrorMessage="1" sqref="D21:G21 I15:J20 C8:F8">
      <formula1>#REF!</formula1>
    </dataValidation>
    <dataValidation type="list" allowBlank="1" showInputMessage="1" showErrorMessage="1" sqref="E15:H20">
      <formula1>$D$22:$H$22</formula1>
    </dataValidation>
  </dataValidations>
  <pageMargins left="0.25" right="0.25" top="0.75" bottom="0.75" header="0.3" footer="0.3"/>
  <pageSetup paperSize="9" orientation="portrait" r:id="rId1"/>
  <headerFooter>
    <oddFooter xml:space="preserve">&amp;L                                                                               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F31"/>
  <sheetViews>
    <sheetView showGridLines="0" showZeros="0" topLeftCell="A10" zoomScale="85" zoomScaleNormal="85" zoomScaleSheetLayoutView="80" workbookViewId="0">
      <selection activeCell="D22" sqref="D22"/>
    </sheetView>
  </sheetViews>
  <sheetFormatPr defaultRowHeight="30" customHeight="1"/>
  <cols>
    <col min="1" max="1" width="3.5703125" style="122" customWidth="1"/>
    <col min="2" max="2" width="18.5703125" style="122" customWidth="1"/>
    <col min="3" max="5" width="10.140625" style="122" customWidth="1"/>
    <col min="6" max="6" width="10.28515625" style="122" bestFit="1" customWidth="1"/>
    <col min="7" max="7" width="10.5703125" style="122" bestFit="1" customWidth="1"/>
    <col min="8" max="8" width="5.7109375" style="122" customWidth="1"/>
    <col min="9" max="9" width="5.140625" style="122" customWidth="1"/>
    <col min="10" max="10" width="5.7109375" style="122" customWidth="1"/>
    <col min="11" max="11" width="5" style="122" customWidth="1"/>
    <col min="12" max="12" width="2" style="122" customWidth="1"/>
    <col min="13" max="22" width="12.7109375" style="122" customWidth="1"/>
    <col min="23" max="31" width="10.7109375" style="128" customWidth="1"/>
    <col min="32" max="36" width="5.7109375" style="122" customWidth="1"/>
    <col min="37" max="40" width="9.140625" style="122"/>
    <col min="41" max="41" width="20.85546875" style="122" bestFit="1" customWidth="1"/>
    <col min="42" max="42" width="9.28515625" style="122" bestFit="1" customWidth="1"/>
    <col min="43" max="16384" width="9.140625" style="122"/>
  </cols>
  <sheetData>
    <row r="1" spans="1:32" ht="30" customHeight="1">
      <c r="B1" s="123"/>
      <c r="C1" s="124"/>
      <c r="D1" s="125"/>
      <c r="E1" s="125"/>
      <c r="F1" s="192">
        <f>'داده های  اولیه جلسه'!M17</f>
        <v>0</v>
      </c>
      <c r="G1" s="192"/>
      <c r="H1" s="192"/>
      <c r="I1" s="241" t="str">
        <f>'داده های  اولیه جلسه'!O17</f>
        <v>موضوع جلسه :</v>
      </c>
      <c r="J1" s="241"/>
      <c r="K1" s="241"/>
      <c r="L1" s="126"/>
      <c r="M1" s="127"/>
    </row>
    <row r="2" spans="1:32" ht="30" customHeight="1">
      <c r="B2" s="123"/>
      <c r="C2" s="124"/>
      <c r="D2" s="125"/>
      <c r="E2" s="125"/>
      <c r="F2" s="242">
        <f>'داده های  اولیه جلسه'!M18</f>
        <v>0</v>
      </c>
      <c r="G2" s="242"/>
      <c r="H2" s="242"/>
      <c r="I2" s="243" t="str">
        <f>'داده های  اولیه جلسه'!O18</f>
        <v xml:space="preserve">           تاریخ:</v>
      </c>
      <c r="J2" s="243"/>
      <c r="K2" s="243"/>
      <c r="L2" s="126"/>
      <c r="M2" s="127"/>
    </row>
    <row r="3" spans="1:32" ht="30" customHeight="1">
      <c r="B3" s="123"/>
      <c r="C3" s="124"/>
      <c r="D3" s="125"/>
      <c r="E3" s="125"/>
      <c r="F3" s="242">
        <f>'داده های  اولیه جلسه'!K21</f>
        <v>0</v>
      </c>
      <c r="G3" s="242"/>
      <c r="H3" s="242"/>
      <c r="I3" s="244" t="s">
        <v>31</v>
      </c>
      <c r="J3" s="244"/>
      <c r="K3" s="244"/>
      <c r="L3" s="126"/>
      <c r="M3" s="127"/>
    </row>
    <row r="4" spans="1:32" ht="16.5" customHeight="1" thickBo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7"/>
    </row>
    <row r="5" spans="1:32" ht="28.5" customHeight="1">
      <c r="A5" s="126"/>
      <c r="B5" s="217" t="s">
        <v>30</v>
      </c>
      <c r="C5" s="218"/>
      <c r="D5" s="218"/>
      <c r="E5" s="218"/>
      <c r="F5" s="218"/>
      <c r="G5" s="218"/>
      <c r="H5" s="218"/>
      <c r="I5" s="218"/>
      <c r="J5" s="218"/>
      <c r="K5" s="219"/>
      <c r="L5" s="126"/>
      <c r="M5" s="127"/>
    </row>
    <row r="6" spans="1:32" ht="32.25" customHeight="1">
      <c r="A6" s="126"/>
      <c r="B6" s="220" t="s">
        <v>50</v>
      </c>
      <c r="C6" s="221"/>
      <c r="D6" s="129">
        <f>'داده های  اولیه جلسه'!K30</f>
        <v>0</v>
      </c>
      <c r="E6" s="129">
        <f>'داده های  اولیه جلسه'!L30</f>
        <v>0</v>
      </c>
      <c r="F6" s="129">
        <f>'داده های  اولیه جلسه'!M30</f>
        <v>0</v>
      </c>
      <c r="G6" s="129">
        <f>'داده های  اولیه جلسه'!N30</f>
        <v>0</v>
      </c>
      <c r="H6" s="222">
        <f>'داده های  اولیه جلسه'!O30</f>
        <v>0</v>
      </c>
      <c r="I6" s="223"/>
      <c r="J6" s="222">
        <f>'داده های  اولیه جلسه'!$P$30</f>
        <v>0</v>
      </c>
      <c r="K6" s="224"/>
      <c r="L6" s="130"/>
      <c r="M6" s="127"/>
      <c r="N6" s="131"/>
      <c r="O6" s="131"/>
      <c r="P6" s="131"/>
      <c r="Q6" s="127"/>
      <c r="R6" s="131"/>
      <c r="S6" s="131"/>
      <c r="T6" s="131"/>
      <c r="U6" s="127"/>
      <c r="V6" s="127"/>
    </row>
    <row r="7" spans="1:32" ht="24" customHeight="1" thickBot="1">
      <c r="A7" s="126"/>
      <c r="B7" s="225" t="s">
        <v>29</v>
      </c>
      <c r="C7" s="226"/>
      <c r="D7" s="180"/>
      <c r="E7" s="180"/>
      <c r="F7" s="180"/>
      <c r="G7" s="180"/>
      <c r="H7" s="227"/>
      <c r="I7" s="228"/>
      <c r="J7" s="227"/>
      <c r="K7" s="228"/>
      <c r="L7" s="126"/>
      <c r="M7" s="127"/>
      <c r="N7" s="127"/>
      <c r="O7" s="127"/>
      <c r="P7" s="127"/>
      <c r="Q7" s="127"/>
      <c r="R7" s="127"/>
      <c r="S7" s="127"/>
      <c r="T7" s="127"/>
    </row>
    <row r="8" spans="1:32" s="127" customFormat="1" ht="17.25" customHeight="1" thickBot="1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W8" s="133"/>
      <c r="X8" s="133"/>
      <c r="Y8" s="133"/>
      <c r="Z8" s="133"/>
      <c r="AA8" s="133"/>
      <c r="AB8" s="133"/>
      <c r="AC8" s="133"/>
      <c r="AD8" s="133"/>
      <c r="AE8" s="133"/>
    </row>
    <row r="9" spans="1:32" ht="26.25" customHeight="1" thickBot="1">
      <c r="A9" s="126"/>
      <c r="B9" s="229" t="s">
        <v>64</v>
      </c>
      <c r="C9" s="230"/>
      <c r="D9" s="134" t="s">
        <v>0</v>
      </c>
      <c r="E9" s="134" t="s">
        <v>1</v>
      </c>
      <c r="F9" s="134" t="s">
        <v>44</v>
      </c>
      <c r="G9" s="134" t="s">
        <v>2</v>
      </c>
      <c r="H9" s="231" t="s">
        <v>3</v>
      </c>
      <c r="I9" s="232"/>
      <c r="J9" s="126"/>
      <c r="K9" s="126"/>
      <c r="L9" s="126"/>
      <c r="M9" s="127"/>
    </row>
    <row r="10" spans="1:32" ht="9.75" customHeight="1">
      <c r="A10" s="126"/>
      <c r="B10" s="135"/>
      <c r="C10" s="136"/>
      <c r="D10" s="136"/>
      <c r="E10" s="136"/>
      <c r="F10" s="136"/>
      <c r="G10" s="136"/>
      <c r="H10" s="136"/>
      <c r="I10" s="136"/>
      <c r="J10" s="126"/>
      <c r="K10" s="126"/>
      <c r="L10" s="126"/>
      <c r="M10" s="127"/>
      <c r="P10" s="127"/>
    </row>
    <row r="11" spans="1:32" ht="24" customHeight="1">
      <c r="A11" s="125"/>
      <c r="B11" s="135"/>
      <c r="C11" s="136"/>
      <c r="D11" s="136"/>
      <c r="E11" s="136"/>
      <c r="F11" s="136"/>
      <c r="G11" s="136"/>
      <c r="H11" s="136"/>
      <c r="I11" s="136"/>
      <c r="J11" s="126"/>
      <c r="K11" s="126"/>
      <c r="L11" s="125"/>
    </row>
    <row r="12" spans="1:32" ht="11.25" customHeight="1" thickBot="1">
      <c r="A12" s="137"/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5"/>
      <c r="W12" s="122"/>
      <c r="AF12" s="128"/>
    </row>
    <row r="13" spans="1:32" ht="28.5" customHeight="1">
      <c r="A13" s="137"/>
      <c r="B13" s="126"/>
      <c r="C13" s="233" t="s">
        <v>66</v>
      </c>
      <c r="D13" s="234"/>
      <c r="E13" s="234"/>
      <c r="F13" s="234"/>
      <c r="G13" s="234"/>
      <c r="H13" s="234"/>
      <c r="I13" s="235"/>
      <c r="J13" s="138"/>
      <c r="K13" s="126"/>
      <c r="L13" s="126"/>
      <c r="M13" s="125"/>
      <c r="W13" s="122"/>
      <c r="AF13" s="128"/>
    </row>
    <row r="14" spans="1:32" ht="27.75" customHeight="1">
      <c r="A14" s="137"/>
      <c r="B14" s="126"/>
      <c r="C14" s="236" t="s">
        <v>11</v>
      </c>
      <c r="D14" s="237"/>
      <c r="E14" s="139">
        <f>'داده های  اولیه جلسه'!K26</f>
        <v>0</v>
      </c>
      <c r="F14" s="139">
        <f>'داده های  اولیه جلسه'!L26</f>
        <v>0</v>
      </c>
      <c r="G14" s="139">
        <f>'داده های  اولیه جلسه'!M26</f>
        <v>0</v>
      </c>
      <c r="H14" s="238">
        <f>'داده های  اولیه جلسه'!N26</f>
        <v>0</v>
      </c>
      <c r="I14" s="239"/>
      <c r="J14" s="126"/>
      <c r="K14" s="126"/>
      <c r="L14" s="126"/>
      <c r="M14" s="125"/>
      <c r="W14" s="122"/>
      <c r="AF14" s="128"/>
    </row>
    <row r="15" spans="1:32" ht="24" customHeight="1">
      <c r="A15" s="137"/>
      <c r="B15" s="126"/>
      <c r="C15" s="215">
        <f>D6</f>
        <v>0</v>
      </c>
      <c r="D15" s="216"/>
      <c r="E15" s="181"/>
      <c r="F15" s="181"/>
      <c r="G15" s="181"/>
      <c r="H15" s="245"/>
      <c r="I15" s="246"/>
      <c r="J15" s="126"/>
      <c r="K15" s="126"/>
      <c r="L15" s="126"/>
      <c r="M15" s="125"/>
      <c r="N15" s="122">
        <f>IF(H14=J14,0,1)</f>
        <v>0</v>
      </c>
      <c r="W15" s="122"/>
      <c r="AF15" s="128"/>
    </row>
    <row r="16" spans="1:32" ht="24" customHeight="1">
      <c r="A16" s="137"/>
      <c r="B16" s="126"/>
      <c r="C16" s="215">
        <f>E6</f>
        <v>0</v>
      </c>
      <c r="D16" s="216"/>
      <c r="E16" s="181"/>
      <c r="F16" s="181"/>
      <c r="G16" s="181"/>
      <c r="H16" s="245"/>
      <c r="I16" s="246"/>
      <c r="J16" s="126"/>
      <c r="K16" s="141"/>
      <c r="L16" s="126"/>
      <c r="M16" s="125"/>
      <c r="W16" s="122"/>
      <c r="AF16" s="128"/>
    </row>
    <row r="17" spans="1:32" ht="24" customHeight="1">
      <c r="A17" s="137"/>
      <c r="B17" s="126"/>
      <c r="C17" s="203">
        <f>F6</f>
        <v>0</v>
      </c>
      <c r="D17" s="204"/>
      <c r="E17" s="181"/>
      <c r="F17" s="181"/>
      <c r="G17" s="181"/>
      <c r="H17" s="245"/>
      <c r="I17" s="246"/>
      <c r="J17" s="126"/>
      <c r="K17" s="126"/>
      <c r="L17" s="126"/>
      <c r="M17" s="125"/>
      <c r="W17" s="122"/>
      <c r="AF17" s="128"/>
    </row>
    <row r="18" spans="1:32" ht="24" customHeight="1">
      <c r="A18" s="137"/>
      <c r="B18" s="126"/>
      <c r="C18" s="215">
        <f>G6</f>
        <v>0</v>
      </c>
      <c r="D18" s="216"/>
      <c r="E18" s="181"/>
      <c r="F18" s="181"/>
      <c r="G18" s="181"/>
      <c r="H18" s="245"/>
      <c r="I18" s="246"/>
      <c r="J18" s="126"/>
      <c r="K18" s="126"/>
      <c r="L18" s="126"/>
      <c r="M18" s="125"/>
      <c r="W18" s="122"/>
      <c r="AF18" s="128"/>
    </row>
    <row r="19" spans="1:32" ht="24" customHeight="1">
      <c r="A19" s="137"/>
      <c r="B19" s="126"/>
      <c r="C19" s="203">
        <f>H6</f>
        <v>0</v>
      </c>
      <c r="D19" s="204"/>
      <c r="E19" s="181"/>
      <c r="F19" s="181"/>
      <c r="G19" s="181"/>
      <c r="H19" s="245"/>
      <c r="I19" s="246"/>
      <c r="J19" s="126"/>
      <c r="K19" s="126"/>
      <c r="L19" s="126"/>
      <c r="M19" s="125"/>
      <c r="W19" s="122"/>
      <c r="AF19" s="128"/>
    </row>
    <row r="20" spans="1:32" ht="24" customHeight="1" thickBot="1">
      <c r="A20" s="137"/>
      <c r="B20" s="126"/>
      <c r="C20" s="207">
        <f>J6</f>
        <v>0</v>
      </c>
      <c r="D20" s="208"/>
      <c r="E20" s="180"/>
      <c r="F20" s="180"/>
      <c r="G20" s="180"/>
      <c r="H20" s="227"/>
      <c r="I20" s="247"/>
      <c r="J20" s="126"/>
      <c r="K20" s="126"/>
      <c r="L20" s="126"/>
      <c r="M20" s="125"/>
      <c r="W20" s="122"/>
      <c r="AF20" s="128"/>
    </row>
    <row r="21" spans="1:32" ht="13.5" customHeight="1" thickBot="1">
      <c r="A21" s="137"/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5"/>
      <c r="W21" s="122"/>
      <c r="AF21" s="128"/>
    </row>
    <row r="22" spans="1:32" ht="29.25" customHeight="1" thickBot="1">
      <c r="A22" s="137"/>
      <c r="B22" s="213" t="s">
        <v>65</v>
      </c>
      <c r="C22" s="214"/>
      <c r="D22" s="142" t="s">
        <v>5</v>
      </c>
      <c r="E22" s="134" t="s">
        <v>6</v>
      </c>
      <c r="F22" s="134" t="s">
        <v>44</v>
      </c>
      <c r="G22" s="134" t="s">
        <v>8</v>
      </c>
      <c r="H22" s="211" t="s">
        <v>9</v>
      </c>
      <c r="I22" s="212"/>
      <c r="J22" s="136"/>
      <c r="K22" s="126"/>
      <c r="L22" s="126"/>
      <c r="M22" s="125"/>
      <c r="W22" s="122"/>
      <c r="AF22" s="128"/>
    </row>
    <row r="23" spans="1:32" ht="9" customHeight="1">
      <c r="A23" s="137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5"/>
      <c r="W23" s="122"/>
      <c r="AF23" s="128"/>
    </row>
    <row r="24" spans="1:32" ht="25.5" customHeight="1">
      <c r="A24" s="137"/>
      <c r="B24" s="125"/>
      <c r="C24" s="125"/>
      <c r="D24" s="125"/>
      <c r="E24" s="125"/>
      <c r="F24" s="125"/>
      <c r="G24" s="125"/>
      <c r="H24" s="125"/>
      <c r="I24" s="125"/>
      <c r="J24" s="126"/>
      <c r="K24" s="126"/>
      <c r="L24" s="126"/>
      <c r="M24" s="125"/>
      <c r="W24" s="122"/>
      <c r="AF24" s="128"/>
    </row>
    <row r="25" spans="1:32" ht="30" customHeight="1">
      <c r="A25" s="137"/>
      <c r="B25" s="125"/>
      <c r="C25" s="125"/>
      <c r="D25" s="125"/>
      <c r="E25" s="125"/>
      <c r="F25" s="125"/>
      <c r="G25" s="125"/>
      <c r="H25" s="125"/>
      <c r="I25" s="125"/>
      <c r="J25" s="125"/>
      <c r="K25" s="126"/>
      <c r="L25" s="125"/>
      <c r="M25" s="125"/>
      <c r="W25" s="122"/>
      <c r="Y25" s="133"/>
      <c r="Z25" s="133"/>
      <c r="AF25" s="128"/>
    </row>
    <row r="26" spans="1:32" ht="39" customHeight="1">
      <c r="A26" s="137"/>
      <c r="B26" s="137"/>
      <c r="C26" s="137"/>
      <c r="D26" s="137"/>
      <c r="E26" s="137"/>
      <c r="F26" s="137"/>
      <c r="G26" s="137"/>
      <c r="H26" s="137"/>
      <c r="I26" s="137"/>
      <c r="J26" s="137"/>
      <c r="K26" s="143"/>
      <c r="L26" s="137"/>
      <c r="M26" s="125"/>
      <c r="W26" s="122"/>
      <c r="AF26" s="128"/>
    </row>
    <row r="27" spans="1:32" ht="30" customHeight="1">
      <c r="A27" s="137"/>
      <c r="B27" s="137"/>
      <c r="C27" s="143"/>
      <c r="D27" s="137"/>
      <c r="E27" s="137"/>
      <c r="F27" s="137"/>
      <c r="G27" s="137"/>
      <c r="H27" s="137"/>
      <c r="I27" s="137"/>
      <c r="J27" s="137"/>
      <c r="K27" s="143"/>
      <c r="L27" s="137"/>
      <c r="M27" s="125"/>
      <c r="W27" s="122"/>
      <c r="AF27" s="128"/>
    </row>
    <row r="28" spans="1:32" ht="30" customHeight="1">
      <c r="A28" s="137"/>
      <c r="B28" s="137"/>
      <c r="C28" s="137"/>
      <c r="D28" s="137"/>
      <c r="E28" s="137"/>
      <c r="F28" s="137"/>
      <c r="G28" s="137"/>
      <c r="H28" s="137"/>
      <c r="I28" s="137"/>
      <c r="J28" s="137"/>
      <c r="K28" s="143"/>
      <c r="L28" s="137"/>
    </row>
    <row r="29" spans="1:32" ht="30" customHeight="1">
      <c r="A29" s="137"/>
      <c r="B29" s="137"/>
      <c r="C29" s="137"/>
      <c r="D29" s="137"/>
      <c r="E29" s="137"/>
      <c r="F29" s="137"/>
      <c r="G29" s="137"/>
      <c r="H29" s="137"/>
      <c r="I29" s="137"/>
      <c r="J29" s="137"/>
      <c r="K29" s="143"/>
      <c r="L29" s="137"/>
    </row>
    <row r="30" spans="1:32" ht="30" customHeight="1">
      <c r="A30" s="137"/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</row>
    <row r="31" spans="1:32" ht="30" customHeight="1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</row>
  </sheetData>
  <sheetProtection formatCells="0" selectLockedCells="1"/>
  <dataConsolidate function="varp" topLabels="1" link="1">
    <dataRefs count="2">
      <dataRef ref="A2:A6" sheet="DATA BASE"/>
      <dataRef ref="A9:A13" sheet="DATA BASE"/>
    </dataRefs>
  </dataConsolidate>
  <mergeCells count="32">
    <mergeCell ref="C17:D17"/>
    <mergeCell ref="C18:D18"/>
    <mergeCell ref="C14:D14"/>
    <mergeCell ref="C15:D15"/>
    <mergeCell ref="C16:D16"/>
    <mergeCell ref="I2:K2"/>
    <mergeCell ref="I1:K1"/>
    <mergeCell ref="F1:H1"/>
    <mergeCell ref="F2:H2"/>
    <mergeCell ref="I3:K3"/>
    <mergeCell ref="F3:H3"/>
    <mergeCell ref="B5:K5"/>
    <mergeCell ref="H7:I7"/>
    <mergeCell ref="J7:K7"/>
    <mergeCell ref="B6:C6"/>
    <mergeCell ref="B7:C7"/>
    <mergeCell ref="B9:C9"/>
    <mergeCell ref="H9:I9"/>
    <mergeCell ref="B22:C22"/>
    <mergeCell ref="H6:I6"/>
    <mergeCell ref="J6:K6"/>
    <mergeCell ref="H18:I18"/>
    <mergeCell ref="H19:I19"/>
    <mergeCell ref="H20:I20"/>
    <mergeCell ref="H22:I22"/>
    <mergeCell ref="C13:I13"/>
    <mergeCell ref="H14:I14"/>
    <mergeCell ref="H15:I15"/>
    <mergeCell ref="H16:I16"/>
    <mergeCell ref="H17:I17"/>
    <mergeCell ref="C19:D19"/>
    <mergeCell ref="C20:D20"/>
  </mergeCells>
  <conditionalFormatting sqref="H15:H20">
    <cfRule type="expression" dxfId="35" priority="3">
      <formula>IF(H$14=$J$48,TRUE,FALSE)</formula>
    </cfRule>
  </conditionalFormatting>
  <conditionalFormatting sqref="H15:H20">
    <cfRule type="expression" dxfId="34" priority="4">
      <formula>IF($C15=$J$48,TRUE,FALSE)</formula>
    </cfRule>
  </conditionalFormatting>
  <conditionalFormatting sqref="E15:G20">
    <cfRule type="expression" dxfId="33" priority="7">
      <formula>IF(E$14=$J$48,TRUE,FALSE)</formula>
    </cfRule>
  </conditionalFormatting>
  <conditionalFormatting sqref="E15:G20">
    <cfRule type="expression" dxfId="32" priority="8">
      <formula>IF($C15=$J$48,TRUE,FALSE)</formula>
    </cfRule>
  </conditionalFormatting>
  <conditionalFormatting sqref="D7">
    <cfRule type="expression" dxfId="31" priority="2">
      <formula>IF(D6=$AP$1,TRUE,FALSE)</formula>
    </cfRule>
  </conditionalFormatting>
  <conditionalFormatting sqref="E7:H7 J7">
    <cfRule type="expression" dxfId="30" priority="1">
      <formula>IF(E6=$AP$1,TRUE,FALSE)</formula>
    </cfRule>
  </conditionalFormatting>
  <dataValidations count="4">
    <dataValidation type="list" allowBlank="1" showInputMessage="1" showErrorMessage="1" sqref="C8:F8">
      <formula1>#REF!</formula1>
    </dataValidation>
    <dataValidation type="list" allowBlank="1" showInputMessage="1" showErrorMessage="1" sqref="E15:H20">
      <formula1>$D$22:$H$22</formula1>
    </dataValidation>
    <dataValidation type="list" allowBlank="1" showInputMessage="1" showErrorMessage="1" sqref="D21:G21 I15:J20">
      <formula1>#REF!</formula1>
    </dataValidation>
    <dataValidation type="list" allowBlank="1" showInputMessage="1" showErrorMessage="1" sqref="D7:H7 J7">
      <formula1>$D$9:$I$9</formula1>
    </dataValidation>
  </dataValidations>
  <pageMargins left="0.25" right="0.25" top="0.75" bottom="0.75" header="0.3" footer="0.3"/>
  <pageSetup paperSize="9" orientation="portrait" r:id="rId1"/>
  <headerFooter>
    <oddFooter xml:space="preserve">&amp;L                                                                                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34"/>
  <sheetViews>
    <sheetView showGridLines="0" showZeros="0" zoomScale="85" zoomScaleNormal="85" zoomScaleSheetLayoutView="80" workbookViewId="0">
      <selection activeCell="D7" sqref="D7:K7"/>
    </sheetView>
  </sheetViews>
  <sheetFormatPr defaultRowHeight="30" customHeight="1"/>
  <cols>
    <col min="1" max="1" width="2.28515625" style="137" customWidth="1"/>
    <col min="2" max="2" width="18.42578125" style="137" customWidth="1"/>
    <col min="3" max="3" width="10.42578125" style="137" bestFit="1" customWidth="1"/>
    <col min="4" max="5" width="10.28515625" style="137" bestFit="1" customWidth="1"/>
    <col min="6" max="6" width="12.85546875" style="137" customWidth="1"/>
    <col min="7" max="7" width="10.28515625" style="137" customWidth="1"/>
    <col min="8" max="8" width="5.7109375" style="137" customWidth="1"/>
    <col min="9" max="9" width="5" style="137" customWidth="1"/>
    <col min="10" max="10" width="5.7109375" style="137" customWidth="1"/>
    <col min="11" max="11" width="4.42578125" style="137" customWidth="1"/>
    <col min="12" max="12" width="3" style="137" customWidth="1"/>
    <col min="13" max="14" width="5.7109375" style="137" customWidth="1"/>
    <col min="15" max="26" width="12.7109375" style="137" customWidth="1"/>
    <col min="27" max="39" width="5.7109375" style="137" customWidth="1"/>
    <col min="40" max="43" width="9.140625" style="137"/>
    <col min="44" max="44" width="20.85546875" style="137" bestFit="1" customWidth="1"/>
    <col min="45" max="45" width="9.28515625" style="137" bestFit="1" customWidth="1"/>
    <col min="46" max="16384" width="9.140625" style="137"/>
  </cols>
  <sheetData>
    <row r="1" spans="1:25" ht="30" customHeight="1">
      <c r="A1" s="122"/>
      <c r="B1" s="123"/>
      <c r="C1" s="124"/>
      <c r="D1" s="125"/>
      <c r="E1" s="125"/>
      <c r="F1" s="192">
        <f>'داده های  اولیه جلسه'!M17</f>
        <v>0</v>
      </c>
      <c r="G1" s="192"/>
      <c r="H1" s="192"/>
      <c r="I1" s="241" t="str">
        <f>'داده های  اولیه جلسه'!O17</f>
        <v>موضوع جلسه :</v>
      </c>
      <c r="J1" s="241"/>
      <c r="K1" s="241"/>
      <c r="L1" s="126"/>
    </row>
    <row r="2" spans="1:25" ht="30" customHeight="1">
      <c r="A2" s="122"/>
      <c r="B2" s="123"/>
      <c r="C2" s="124"/>
      <c r="D2" s="125"/>
      <c r="E2" s="125"/>
      <c r="F2" s="242">
        <f>'داده های  اولیه جلسه'!M18</f>
        <v>0</v>
      </c>
      <c r="G2" s="242"/>
      <c r="H2" s="242"/>
      <c r="I2" s="243" t="str">
        <f>'داده های  اولیه جلسه'!O18</f>
        <v xml:space="preserve">           تاریخ:</v>
      </c>
      <c r="J2" s="243"/>
      <c r="K2" s="243"/>
      <c r="L2" s="126"/>
    </row>
    <row r="3" spans="1:25" ht="30" customHeight="1">
      <c r="A3" s="122"/>
      <c r="B3" s="123"/>
      <c r="C3" s="124"/>
      <c r="D3" s="125"/>
      <c r="E3" s="125"/>
      <c r="F3" s="242">
        <f>'داده های  اولیه جلسه'!L21</f>
        <v>0</v>
      </c>
      <c r="G3" s="242"/>
      <c r="H3" s="242"/>
      <c r="I3" s="244" t="s">
        <v>31</v>
      </c>
      <c r="J3" s="244"/>
      <c r="K3" s="244"/>
      <c r="L3" s="126"/>
    </row>
    <row r="4" spans="1:25" ht="14.25" customHeight="1" thickBo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43"/>
      <c r="N4" s="143"/>
    </row>
    <row r="5" spans="1:25" ht="35.25" customHeight="1">
      <c r="A5" s="126"/>
      <c r="B5" s="217" t="s">
        <v>30</v>
      </c>
      <c r="C5" s="218"/>
      <c r="D5" s="218"/>
      <c r="E5" s="218"/>
      <c r="F5" s="218"/>
      <c r="G5" s="218"/>
      <c r="H5" s="218"/>
      <c r="I5" s="218"/>
      <c r="J5" s="218"/>
      <c r="K5" s="219"/>
      <c r="L5" s="126"/>
      <c r="M5" s="143"/>
      <c r="N5" s="143"/>
    </row>
    <row r="6" spans="1:25" ht="30" customHeight="1">
      <c r="A6" s="126"/>
      <c r="B6" s="220" t="s">
        <v>50</v>
      </c>
      <c r="C6" s="221"/>
      <c r="D6" s="129">
        <f>'داده های  اولیه جلسه'!K30</f>
        <v>0</v>
      </c>
      <c r="E6" s="129">
        <f>'داده های  اولیه جلسه'!L30</f>
        <v>0</v>
      </c>
      <c r="F6" s="129">
        <f>'داده های  اولیه جلسه'!M30</f>
        <v>0</v>
      </c>
      <c r="G6" s="129">
        <f>'داده های  اولیه جلسه'!N30</f>
        <v>0</v>
      </c>
      <c r="H6" s="222">
        <f>'داده های  اولیه جلسه'!O30</f>
        <v>0</v>
      </c>
      <c r="I6" s="223"/>
      <c r="J6" s="222">
        <f>'داده های  اولیه جلسه'!$P$30</f>
        <v>0</v>
      </c>
      <c r="K6" s="224"/>
      <c r="L6" s="130"/>
      <c r="M6" s="144"/>
      <c r="N6" s="144"/>
    </row>
    <row r="7" spans="1:25" ht="28.5" customHeight="1" thickBot="1">
      <c r="A7" s="126"/>
      <c r="B7" s="225" t="s">
        <v>29</v>
      </c>
      <c r="C7" s="226"/>
      <c r="D7" s="180"/>
      <c r="E7" s="180"/>
      <c r="F7" s="180"/>
      <c r="G7" s="180"/>
      <c r="H7" s="227"/>
      <c r="I7" s="228"/>
      <c r="J7" s="227"/>
      <c r="K7" s="228"/>
      <c r="L7" s="126"/>
      <c r="M7" s="143"/>
      <c r="N7" s="143"/>
      <c r="O7" s="144"/>
      <c r="P7" s="144"/>
      <c r="Q7" s="144"/>
      <c r="R7" s="143"/>
      <c r="S7" s="144"/>
      <c r="T7" s="144"/>
      <c r="U7" s="144"/>
      <c r="V7" s="144"/>
      <c r="W7" s="144"/>
      <c r="X7" s="143"/>
      <c r="Y7" s="143"/>
    </row>
    <row r="8" spans="1:25" ht="18" customHeight="1" thickBot="1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</row>
    <row r="9" spans="1:25" s="143" customFormat="1" ht="36" customHeight="1" thickBot="1">
      <c r="A9" s="126"/>
      <c r="B9" s="229" t="s">
        <v>4</v>
      </c>
      <c r="C9" s="230"/>
      <c r="D9" s="134" t="s">
        <v>0</v>
      </c>
      <c r="E9" s="134" t="s">
        <v>1</v>
      </c>
      <c r="F9" s="134" t="s">
        <v>44</v>
      </c>
      <c r="G9" s="134" t="s">
        <v>2</v>
      </c>
      <c r="H9" s="231" t="s">
        <v>3</v>
      </c>
      <c r="I9" s="232"/>
      <c r="J9" s="126"/>
      <c r="K9" s="126"/>
      <c r="L9" s="126"/>
    </row>
    <row r="10" spans="1:25" ht="15.75" customHeight="1">
      <c r="A10" s="126"/>
      <c r="B10" s="135"/>
      <c r="C10" s="136"/>
      <c r="D10" s="136"/>
      <c r="E10" s="136"/>
      <c r="F10" s="136"/>
      <c r="G10" s="136"/>
      <c r="H10" s="136"/>
      <c r="I10" s="136"/>
      <c r="J10" s="126"/>
      <c r="K10" s="126"/>
      <c r="L10" s="126"/>
      <c r="M10" s="143"/>
      <c r="N10" s="143"/>
    </row>
    <row r="11" spans="1:25" ht="25.5" customHeight="1">
      <c r="A11" s="125"/>
      <c r="B11" s="135"/>
      <c r="C11" s="136"/>
      <c r="D11" s="136"/>
      <c r="E11" s="136"/>
      <c r="F11" s="136"/>
      <c r="G11" s="136"/>
      <c r="H11" s="136"/>
      <c r="I11" s="136"/>
      <c r="J11" s="126"/>
      <c r="K11" s="126"/>
      <c r="L11" s="125"/>
      <c r="Q11" s="143"/>
    </row>
    <row r="12" spans="1:25" ht="17.25" customHeight="1" thickBot="1"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5"/>
    </row>
    <row r="13" spans="1:25" ht="30.75" customHeight="1">
      <c r="B13" s="126"/>
      <c r="C13" s="233" t="s">
        <v>66</v>
      </c>
      <c r="D13" s="234"/>
      <c r="E13" s="234"/>
      <c r="F13" s="234"/>
      <c r="G13" s="234"/>
      <c r="H13" s="234"/>
      <c r="I13" s="235"/>
      <c r="J13" s="138"/>
      <c r="K13" s="126"/>
      <c r="L13" s="126"/>
      <c r="M13" s="125"/>
    </row>
    <row r="14" spans="1:25" ht="26.25" customHeight="1">
      <c r="B14" s="126"/>
      <c r="C14" s="236" t="s">
        <v>11</v>
      </c>
      <c r="D14" s="237"/>
      <c r="E14" s="139">
        <f>'داده های  اولیه جلسه'!K26</f>
        <v>0</v>
      </c>
      <c r="F14" s="139">
        <f>'داده های  اولیه جلسه'!L26</f>
        <v>0</v>
      </c>
      <c r="G14" s="139">
        <f>'داده های  اولیه جلسه'!M26</f>
        <v>0</v>
      </c>
      <c r="H14" s="238">
        <f>'داده های  اولیه جلسه'!N26</f>
        <v>0</v>
      </c>
      <c r="I14" s="239"/>
      <c r="J14" s="126"/>
      <c r="K14" s="126"/>
      <c r="L14" s="126"/>
      <c r="M14" s="125"/>
    </row>
    <row r="15" spans="1:25" ht="24" customHeight="1">
      <c r="B15" s="126"/>
      <c r="C15" s="215">
        <f>D6</f>
        <v>0</v>
      </c>
      <c r="D15" s="216"/>
      <c r="E15" s="181"/>
      <c r="F15" s="181"/>
      <c r="G15" s="181"/>
      <c r="H15" s="245"/>
      <c r="I15" s="246"/>
      <c r="J15" s="126"/>
      <c r="K15" s="126"/>
      <c r="L15" s="126"/>
      <c r="M15" s="125"/>
    </row>
    <row r="16" spans="1:25" ht="24" customHeight="1">
      <c r="B16" s="126"/>
      <c r="C16" s="215">
        <f>E6</f>
        <v>0</v>
      </c>
      <c r="D16" s="216"/>
      <c r="E16" s="181"/>
      <c r="F16" s="181"/>
      <c r="G16" s="181"/>
      <c r="H16" s="245"/>
      <c r="I16" s="246"/>
      <c r="J16" s="126"/>
      <c r="K16" s="141"/>
      <c r="L16" s="126"/>
      <c r="M16" s="125"/>
    </row>
    <row r="17" spans="2:39" ht="24" customHeight="1">
      <c r="B17" s="126"/>
      <c r="C17" s="203">
        <f>F6</f>
        <v>0</v>
      </c>
      <c r="D17" s="204"/>
      <c r="E17" s="181"/>
      <c r="F17" s="181"/>
      <c r="G17" s="181"/>
      <c r="H17" s="245"/>
      <c r="I17" s="246"/>
      <c r="J17" s="126"/>
      <c r="K17" s="126"/>
      <c r="L17" s="126"/>
      <c r="M17" s="125"/>
    </row>
    <row r="18" spans="2:39" ht="24" customHeight="1">
      <c r="B18" s="126"/>
      <c r="C18" s="215">
        <f>G6</f>
        <v>0</v>
      </c>
      <c r="D18" s="216"/>
      <c r="E18" s="181"/>
      <c r="F18" s="181"/>
      <c r="G18" s="181"/>
      <c r="H18" s="245"/>
      <c r="I18" s="246"/>
      <c r="J18" s="126"/>
      <c r="K18" s="126"/>
      <c r="L18" s="126"/>
      <c r="M18" s="125"/>
    </row>
    <row r="19" spans="2:39" ht="24" customHeight="1">
      <c r="B19" s="126"/>
      <c r="C19" s="203">
        <f>H6</f>
        <v>0</v>
      </c>
      <c r="D19" s="204"/>
      <c r="E19" s="181"/>
      <c r="F19" s="181"/>
      <c r="G19" s="181"/>
      <c r="H19" s="245"/>
      <c r="I19" s="246"/>
      <c r="J19" s="126"/>
      <c r="K19" s="126"/>
      <c r="L19" s="126"/>
      <c r="M19" s="125"/>
    </row>
    <row r="20" spans="2:39" ht="24" customHeight="1" thickBot="1">
      <c r="B20" s="126"/>
      <c r="C20" s="207">
        <f>J6</f>
        <v>0</v>
      </c>
      <c r="D20" s="208"/>
      <c r="E20" s="180"/>
      <c r="F20" s="180"/>
      <c r="G20" s="180"/>
      <c r="H20" s="227"/>
      <c r="I20" s="247"/>
      <c r="J20" s="126"/>
      <c r="K20" s="126"/>
      <c r="L20" s="126"/>
      <c r="M20" s="125"/>
    </row>
    <row r="21" spans="2:39" ht="20.25" customHeight="1" thickBot="1"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5"/>
    </row>
    <row r="22" spans="2:39" ht="39.75" customHeight="1" thickBot="1">
      <c r="B22" s="213" t="s">
        <v>65</v>
      </c>
      <c r="C22" s="214"/>
      <c r="D22" s="142" t="s">
        <v>5</v>
      </c>
      <c r="E22" s="134" t="s">
        <v>6</v>
      </c>
      <c r="F22" s="134" t="s">
        <v>44</v>
      </c>
      <c r="G22" s="134" t="s">
        <v>8</v>
      </c>
      <c r="H22" s="211" t="s">
        <v>9</v>
      </c>
      <c r="I22" s="212"/>
      <c r="J22" s="136"/>
      <c r="K22" s="126"/>
      <c r="L22" s="126"/>
      <c r="M22" s="125"/>
    </row>
    <row r="23" spans="2:39" ht="21" customHeight="1"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5"/>
    </row>
    <row r="24" spans="2:39" ht="10.5" customHeight="1">
      <c r="B24" s="125"/>
      <c r="C24" s="125"/>
      <c r="D24" s="125"/>
      <c r="E24" s="125"/>
      <c r="F24" s="125"/>
      <c r="G24" s="125"/>
      <c r="H24" s="125"/>
      <c r="I24" s="125"/>
      <c r="J24" s="126"/>
      <c r="K24" s="126"/>
      <c r="L24" s="126"/>
      <c r="M24" s="125"/>
    </row>
    <row r="25" spans="2:39" ht="36.75" customHeight="1">
      <c r="B25" s="125"/>
      <c r="C25" s="125"/>
      <c r="D25" s="125"/>
      <c r="E25" s="125"/>
      <c r="F25" s="125"/>
      <c r="G25" s="125"/>
      <c r="H25" s="125"/>
      <c r="I25" s="125"/>
      <c r="J25" s="125"/>
      <c r="K25" s="126"/>
      <c r="L25" s="125"/>
      <c r="M25" s="125"/>
    </row>
    <row r="26" spans="2:39" ht="30" customHeight="1">
      <c r="K26" s="143"/>
    </row>
    <row r="27" spans="2:39" ht="30" customHeight="1">
      <c r="K27" s="143"/>
    </row>
    <row r="28" spans="2:39" ht="30" customHeight="1">
      <c r="K28" s="143"/>
    </row>
    <row r="29" spans="2:39" ht="30" customHeight="1">
      <c r="K29" s="143"/>
      <c r="W29" s="146"/>
      <c r="X29" s="146"/>
      <c r="Y29" s="146"/>
      <c r="Z29" s="146"/>
      <c r="AA29" s="146"/>
      <c r="AB29" s="146"/>
      <c r="AC29" s="146"/>
      <c r="AD29" s="146"/>
    </row>
    <row r="30" spans="2:39" ht="30" customHeight="1">
      <c r="W30" s="146"/>
      <c r="X30" s="146"/>
      <c r="Y30" s="146"/>
      <c r="Z30" s="146"/>
      <c r="AA30" s="146"/>
      <c r="AB30" s="146"/>
      <c r="AC30" s="146"/>
      <c r="AD30" s="146"/>
    </row>
    <row r="31" spans="2:39" ht="30" customHeight="1">
      <c r="W31" s="146"/>
      <c r="X31" s="146"/>
      <c r="Y31" s="146"/>
      <c r="Z31" s="146"/>
      <c r="AA31" s="146"/>
      <c r="AB31" s="146"/>
      <c r="AC31" s="146"/>
      <c r="AD31" s="146"/>
      <c r="AG31" s="143"/>
      <c r="AH31" s="143"/>
    </row>
    <row r="32" spans="2:39" ht="30" customHeight="1">
      <c r="W32" s="146"/>
      <c r="X32" s="146"/>
      <c r="Y32" s="146"/>
      <c r="Z32" s="146"/>
      <c r="AA32" s="146"/>
      <c r="AB32" s="146"/>
      <c r="AC32" s="146"/>
      <c r="AD32" s="146"/>
      <c r="AG32" s="146"/>
      <c r="AH32" s="146"/>
      <c r="AI32" s="146"/>
      <c r="AJ32" s="146"/>
      <c r="AK32" s="146"/>
      <c r="AL32" s="146"/>
      <c r="AM32" s="146"/>
    </row>
    <row r="33" spans="23:39" ht="30" customHeight="1">
      <c r="W33" s="146"/>
      <c r="X33" s="146"/>
      <c r="Y33" s="146"/>
      <c r="Z33" s="146"/>
      <c r="AA33" s="146"/>
      <c r="AB33" s="146"/>
      <c r="AC33" s="146"/>
      <c r="AD33" s="146"/>
      <c r="AG33" s="146"/>
      <c r="AH33" s="146"/>
      <c r="AI33" s="146"/>
      <c r="AJ33" s="146"/>
      <c r="AK33" s="146"/>
      <c r="AL33" s="146"/>
      <c r="AM33" s="146"/>
    </row>
    <row r="34" spans="23:39" ht="30" customHeight="1">
      <c r="W34" s="146"/>
      <c r="X34" s="146"/>
      <c r="Y34" s="146"/>
      <c r="Z34" s="146"/>
      <c r="AA34" s="146"/>
      <c r="AB34" s="146"/>
      <c r="AC34" s="146"/>
      <c r="AD34" s="146"/>
    </row>
  </sheetData>
  <sheetProtection selectLockedCells="1"/>
  <dataConsolidate function="varp" topLabels="1" link="1">
    <dataRefs count="2">
      <dataRef ref="A2:A6" sheet="DATA BASE"/>
      <dataRef ref="A9:A13" sheet="DATA BASE"/>
    </dataRefs>
  </dataConsolidate>
  <mergeCells count="32">
    <mergeCell ref="H20:I20"/>
    <mergeCell ref="H22:I22"/>
    <mergeCell ref="C13:I13"/>
    <mergeCell ref="H14:I14"/>
    <mergeCell ref="H15:I15"/>
    <mergeCell ref="H16:I16"/>
    <mergeCell ref="C19:D19"/>
    <mergeCell ref="C20:D20"/>
    <mergeCell ref="H19:I19"/>
    <mergeCell ref="B22:C22"/>
    <mergeCell ref="B5:K5"/>
    <mergeCell ref="B6:C6"/>
    <mergeCell ref="H6:I6"/>
    <mergeCell ref="J6:K6"/>
    <mergeCell ref="F1:H1"/>
    <mergeCell ref="I1:K1"/>
    <mergeCell ref="F2:H2"/>
    <mergeCell ref="I2:K2"/>
    <mergeCell ref="F3:H3"/>
    <mergeCell ref="I3:K3"/>
    <mergeCell ref="H7:I7"/>
    <mergeCell ref="J7:K7"/>
    <mergeCell ref="C14:D14"/>
    <mergeCell ref="C18:D18"/>
    <mergeCell ref="B7:C7"/>
    <mergeCell ref="C15:D15"/>
    <mergeCell ref="C16:D16"/>
    <mergeCell ref="C17:D17"/>
    <mergeCell ref="B9:C9"/>
    <mergeCell ref="H9:I9"/>
    <mergeCell ref="H17:I17"/>
    <mergeCell ref="H18:I18"/>
  </mergeCells>
  <conditionalFormatting sqref="D7">
    <cfRule type="expression" dxfId="29" priority="14">
      <formula>IF(D6=$AP$1,TRUE,FALSE)</formula>
    </cfRule>
  </conditionalFormatting>
  <conditionalFormatting sqref="E7:H7 J7">
    <cfRule type="expression" dxfId="28" priority="13">
      <formula>IF(E6=$AP$1,TRUE,FALSE)</formula>
    </cfRule>
  </conditionalFormatting>
  <conditionalFormatting sqref="H15:H20">
    <cfRule type="expression" dxfId="27" priority="1">
      <formula>IF(H$14=$J$48,TRUE,FALSE)</formula>
    </cfRule>
  </conditionalFormatting>
  <conditionalFormatting sqref="H15:H20">
    <cfRule type="expression" dxfId="26" priority="2">
      <formula>IF($C15=$J$48,TRUE,FALSE)</formula>
    </cfRule>
  </conditionalFormatting>
  <conditionalFormatting sqref="E15:G20">
    <cfRule type="expression" dxfId="25" priority="5">
      <formula>IF(E$14=$J$48,TRUE,FALSE)</formula>
    </cfRule>
  </conditionalFormatting>
  <conditionalFormatting sqref="E15:G20">
    <cfRule type="expression" dxfId="24" priority="6">
      <formula>IF($C15=$J$48,TRUE,FALSE)</formula>
    </cfRule>
  </conditionalFormatting>
  <dataValidations count="5">
    <dataValidation type="list" allowBlank="1" showInputMessage="1" showErrorMessage="1" sqref="C8:F8">
      <formula1>#REF!</formula1>
    </dataValidation>
    <dataValidation type="list" allowBlank="1" showInputMessage="1" showErrorMessage="1" sqref="D21:G21 J15:J20">
      <formula1>#REF!</formula1>
    </dataValidation>
    <dataValidation type="list" allowBlank="1" showInputMessage="1" showErrorMessage="1" sqref="E15:H20">
      <formula1>$D$22:$H$22</formula1>
    </dataValidation>
    <dataValidation type="list" allowBlank="1" showInputMessage="1" showErrorMessage="1" sqref="D7:H7 J7">
      <formula1>$D$9:$I$9</formula1>
    </dataValidation>
    <dataValidation type="list" allowBlank="1" showInputMessage="1" showErrorMessage="1" sqref="I15:I20">
      <formula1>#REF!</formula1>
    </dataValidation>
  </dataValidations>
  <pageMargins left="0.25" right="0.25" top="0.75" bottom="0.75" header="0.3" footer="0.3"/>
  <pageSetup paperSize="9" orientation="portrait" r:id="rId1"/>
  <headerFooter>
    <oddFooter xml:space="preserve">&amp;L                                                                                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K34"/>
  <sheetViews>
    <sheetView showGridLines="0" showZeros="0" topLeftCell="A4" zoomScale="85" zoomScaleNormal="85" zoomScaleSheetLayoutView="80" workbookViewId="0">
      <selection activeCell="D7" sqref="D7:K7"/>
    </sheetView>
  </sheetViews>
  <sheetFormatPr defaultRowHeight="30" customHeight="1"/>
  <cols>
    <col min="1" max="1" width="3.140625" style="137" customWidth="1"/>
    <col min="2" max="2" width="18.42578125" style="137" customWidth="1"/>
    <col min="3" max="3" width="9.5703125" style="137" customWidth="1"/>
    <col min="4" max="4" width="10.140625" style="137" customWidth="1"/>
    <col min="5" max="5" width="10.5703125" style="137" bestFit="1" customWidth="1"/>
    <col min="6" max="6" width="13.140625" style="137" customWidth="1"/>
    <col min="7" max="7" width="10.140625" style="137" customWidth="1"/>
    <col min="8" max="8" width="5.7109375" style="137" customWidth="1"/>
    <col min="9" max="9" width="4.42578125" style="137" customWidth="1"/>
    <col min="10" max="10" width="5.7109375" style="137" customWidth="1"/>
    <col min="11" max="11" width="4.42578125" style="137" customWidth="1"/>
    <col min="12" max="12" width="3.28515625" style="137" customWidth="1"/>
    <col min="13" max="14" width="5.7109375" style="137" customWidth="1"/>
    <col min="15" max="24" width="12.7109375" style="137" hidden="1" customWidth="1"/>
    <col min="25" max="37" width="5.7109375" style="137" hidden="1" customWidth="1"/>
    <col min="38" max="41" width="9.140625" style="137"/>
    <col min="42" max="42" width="20.85546875" style="137" bestFit="1" customWidth="1"/>
    <col min="43" max="43" width="9.28515625" style="137" bestFit="1" customWidth="1"/>
    <col min="44" max="16384" width="9.140625" style="137"/>
  </cols>
  <sheetData>
    <row r="1" spans="1:23" ht="30" customHeight="1">
      <c r="A1" s="122"/>
      <c r="B1" s="123"/>
      <c r="C1" s="124"/>
      <c r="D1" s="125"/>
      <c r="E1" s="125"/>
      <c r="F1" s="192">
        <f>'داده های  اولیه جلسه'!M17</f>
        <v>0</v>
      </c>
      <c r="G1" s="192"/>
      <c r="H1" s="192"/>
      <c r="I1" s="241" t="str">
        <f>'داده های  اولیه جلسه'!O17</f>
        <v>موضوع جلسه :</v>
      </c>
      <c r="J1" s="241"/>
      <c r="K1" s="241"/>
      <c r="L1" s="126"/>
    </row>
    <row r="2" spans="1:23" ht="30" customHeight="1">
      <c r="A2" s="122"/>
      <c r="B2" s="123"/>
      <c r="C2" s="124"/>
      <c r="D2" s="125"/>
      <c r="E2" s="125"/>
      <c r="F2" s="242">
        <f>'داده های  اولیه جلسه'!M18</f>
        <v>0</v>
      </c>
      <c r="G2" s="242"/>
      <c r="H2" s="242"/>
      <c r="I2" s="243" t="str">
        <f>'داده های  اولیه جلسه'!O18</f>
        <v xml:space="preserve">           تاریخ:</v>
      </c>
      <c r="J2" s="243"/>
      <c r="K2" s="243"/>
      <c r="L2" s="126"/>
    </row>
    <row r="3" spans="1:23" ht="30" customHeight="1">
      <c r="A3" s="122"/>
      <c r="B3" s="123"/>
      <c r="C3" s="124"/>
      <c r="D3" s="125"/>
      <c r="E3" s="125"/>
      <c r="F3" s="242">
        <f>'داده های  اولیه جلسه'!M21</f>
        <v>0</v>
      </c>
      <c r="G3" s="242"/>
      <c r="H3" s="242"/>
      <c r="I3" s="244" t="s">
        <v>31</v>
      </c>
      <c r="J3" s="244"/>
      <c r="K3" s="244"/>
      <c r="L3" s="126"/>
    </row>
    <row r="4" spans="1:23" ht="17.25" customHeight="1" thickBo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43"/>
      <c r="N4" s="143"/>
    </row>
    <row r="5" spans="1:23" ht="33" customHeight="1">
      <c r="A5" s="126"/>
      <c r="B5" s="217" t="s">
        <v>30</v>
      </c>
      <c r="C5" s="218"/>
      <c r="D5" s="218"/>
      <c r="E5" s="218"/>
      <c r="F5" s="218"/>
      <c r="G5" s="218"/>
      <c r="H5" s="218"/>
      <c r="I5" s="218"/>
      <c r="J5" s="218"/>
      <c r="K5" s="219"/>
      <c r="L5" s="126"/>
      <c r="M5" s="143"/>
      <c r="N5" s="143"/>
    </row>
    <row r="6" spans="1:23" ht="38.25" customHeight="1">
      <c r="A6" s="126"/>
      <c r="B6" s="220" t="s">
        <v>50</v>
      </c>
      <c r="C6" s="221"/>
      <c r="D6" s="129">
        <f>'داده های  اولیه جلسه'!K30</f>
        <v>0</v>
      </c>
      <c r="E6" s="129">
        <f>'داده های  اولیه جلسه'!L30</f>
        <v>0</v>
      </c>
      <c r="F6" s="129">
        <f>'داده های  اولیه جلسه'!M30</f>
        <v>0</v>
      </c>
      <c r="G6" s="129">
        <f>'داده های  اولیه جلسه'!N30</f>
        <v>0</v>
      </c>
      <c r="H6" s="222">
        <f>'داده های  اولیه جلسه'!O30</f>
        <v>0</v>
      </c>
      <c r="I6" s="223"/>
      <c r="J6" s="222">
        <f>'داده های  اولیه جلسه'!$P$30</f>
        <v>0</v>
      </c>
      <c r="K6" s="224"/>
      <c r="L6" s="130"/>
      <c r="M6" s="144"/>
      <c r="N6" s="144"/>
    </row>
    <row r="7" spans="1:23" ht="24.75" customHeight="1" thickBot="1">
      <c r="A7" s="126"/>
      <c r="B7" s="225" t="s">
        <v>29</v>
      </c>
      <c r="C7" s="226"/>
      <c r="D7" s="180"/>
      <c r="E7" s="180"/>
      <c r="F7" s="180"/>
      <c r="G7" s="180"/>
      <c r="H7" s="227"/>
      <c r="I7" s="228"/>
      <c r="J7" s="227"/>
      <c r="K7" s="228"/>
      <c r="L7" s="126"/>
      <c r="M7" s="143"/>
      <c r="N7" s="143"/>
      <c r="O7" s="144"/>
      <c r="P7" s="144"/>
      <c r="Q7" s="144"/>
      <c r="R7" s="143"/>
      <c r="S7" s="144"/>
      <c r="T7" s="144"/>
      <c r="U7" s="144"/>
      <c r="V7" s="143"/>
      <c r="W7" s="143"/>
    </row>
    <row r="8" spans="1:23" ht="18.75" customHeight="1" thickBot="1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</row>
    <row r="9" spans="1:23" s="143" customFormat="1" ht="31.5" customHeight="1" thickBot="1">
      <c r="A9" s="126"/>
      <c r="B9" s="229" t="s">
        <v>4</v>
      </c>
      <c r="C9" s="230"/>
      <c r="D9" s="134" t="s">
        <v>0</v>
      </c>
      <c r="E9" s="134" t="s">
        <v>1</v>
      </c>
      <c r="F9" s="134" t="s">
        <v>44</v>
      </c>
      <c r="G9" s="134" t="s">
        <v>2</v>
      </c>
      <c r="H9" s="231" t="s">
        <v>3</v>
      </c>
      <c r="I9" s="232"/>
      <c r="J9" s="126"/>
      <c r="K9" s="126"/>
      <c r="L9" s="126"/>
    </row>
    <row r="10" spans="1:23" ht="18" customHeight="1">
      <c r="A10" s="126"/>
      <c r="B10" s="135"/>
      <c r="C10" s="136"/>
      <c r="D10" s="136"/>
      <c r="E10" s="136"/>
      <c r="F10" s="136"/>
      <c r="G10" s="136"/>
      <c r="H10" s="136"/>
      <c r="I10" s="136"/>
      <c r="J10" s="126"/>
      <c r="K10" s="126"/>
      <c r="L10" s="126"/>
      <c r="M10" s="143"/>
      <c r="N10" s="143"/>
    </row>
    <row r="11" spans="1:23" ht="30" customHeight="1">
      <c r="A11" s="125"/>
      <c r="B11" s="135"/>
      <c r="C11" s="136"/>
      <c r="D11" s="136"/>
      <c r="E11" s="136"/>
      <c r="F11" s="136"/>
      <c r="G11" s="136"/>
      <c r="H11" s="136"/>
      <c r="I11" s="136"/>
      <c r="J11" s="126"/>
      <c r="K11" s="126"/>
      <c r="L11" s="125"/>
      <c r="Q11" s="143"/>
    </row>
    <row r="12" spans="1:23" ht="25.5" customHeight="1" thickBot="1"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5"/>
    </row>
    <row r="13" spans="1:23" ht="30" customHeight="1">
      <c r="B13" s="126"/>
      <c r="C13" s="233" t="s">
        <v>66</v>
      </c>
      <c r="D13" s="234"/>
      <c r="E13" s="234"/>
      <c r="F13" s="234"/>
      <c r="G13" s="234"/>
      <c r="H13" s="234"/>
      <c r="I13" s="235"/>
      <c r="J13" s="138"/>
      <c r="K13" s="126"/>
      <c r="L13" s="126"/>
      <c r="M13" s="125"/>
    </row>
    <row r="14" spans="1:23" ht="27" customHeight="1">
      <c r="B14" s="126"/>
      <c r="C14" s="236" t="s">
        <v>11</v>
      </c>
      <c r="D14" s="237"/>
      <c r="E14" s="139">
        <f>'داده های  اولیه جلسه'!K26</f>
        <v>0</v>
      </c>
      <c r="F14" s="139">
        <f>'داده های  اولیه جلسه'!L26</f>
        <v>0</v>
      </c>
      <c r="G14" s="139">
        <f>'داده های  اولیه جلسه'!M26</f>
        <v>0</v>
      </c>
      <c r="H14" s="238">
        <f>'داده های  اولیه جلسه'!N26</f>
        <v>0</v>
      </c>
      <c r="I14" s="239"/>
      <c r="J14" s="126"/>
      <c r="K14" s="126"/>
      <c r="L14" s="126"/>
      <c r="M14" s="125"/>
      <c r="P14" s="137">
        <v>1</v>
      </c>
      <c r="Q14" s="137">
        <v>2</v>
      </c>
      <c r="R14" s="137">
        <v>3</v>
      </c>
      <c r="S14" s="137">
        <v>4</v>
      </c>
    </row>
    <row r="15" spans="1:23" ht="24" customHeight="1">
      <c r="B15" s="126"/>
      <c r="C15" s="215">
        <f>D6</f>
        <v>0</v>
      </c>
      <c r="D15" s="216"/>
      <c r="E15" s="181"/>
      <c r="F15" s="181"/>
      <c r="G15" s="181"/>
      <c r="H15" s="245"/>
      <c r="I15" s="246"/>
      <c r="J15" s="126"/>
      <c r="K15" s="126"/>
      <c r="L15" s="126"/>
      <c r="M15" s="125"/>
      <c r="P15" s="137" t="b">
        <f t="shared" ref="P15:S21" si="0">IF(P$14&gt;$C$27,TRUE)</f>
        <v>1</v>
      </c>
      <c r="Q15" s="137" t="b">
        <f t="shared" si="0"/>
        <v>1</v>
      </c>
      <c r="R15" s="137" t="b">
        <f t="shared" si="0"/>
        <v>1</v>
      </c>
      <c r="S15" s="137" t="b">
        <f t="shared" si="0"/>
        <v>1</v>
      </c>
    </row>
    <row r="16" spans="1:23" ht="24" customHeight="1">
      <c r="B16" s="126"/>
      <c r="C16" s="215">
        <f>E6</f>
        <v>0</v>
      </c>
      <c r="D16" s="216"/>
      <c r="E16" s="181"/>
      <c r="F16" s="181"/>
      <c r="G16" s="181"/>
      <c r="H16" s="245"/>
      <c r="I16" s="246"/>
      <c r="J16" s="126"/>
      <c r="K16" s="141"/>
      <c r="L16" s="126"/>
      <c r="M16" s="125"/>
      <c r="P16" s="137" t="b">
        <f t="shared" si="0"/>
        <v>1</v>
      </c>
      <c r="Q16" s="137" t="b">
        <f t="shared" si="0"/>
        <v>1</v>
      </c>
      <c r="R16" s="137" t="b">
        <f t="shared" si="0"/>
        <v>1</v>
      </c>
      <c r="S16" s="137" t="b">
        <f t="shared" si="0"/>
        <v>1</v>
      </c>
    </row>
    <row r="17" spans="2:37" ht="24" customHeight="1">
      <c r="B17" s="126"/>
      <c r="C17" s="203">
        <f>F6</f>
        <v>0</v>
      </c>
      <c r="D17" s="204"/>
      <c r="E17" s="181"/>
      <c r="F17" s="181"/>
      <c r="G17" s="181"/>
      <c r="H17" s="245"/>
      <c r="I17" s="246"/>
      <c r="J17" s="126"/>
      <c r="K17" s="126"/>
      <c r="L17" s="126"/>
      <c r="M17" s="125"/>
      <c r="P17" s="137" t="b">
        <f t="shared" si="0"/>
        <v>1</v>
      </c>
      <c r="Q17" s="137" t="b">
        <f t="shared" si="0"/>
        <v>1</v>
      </c>
      <c r="R17" s="137" t="b">
        <f t="shared" si="0"/>
        <v>1</v>
      </c>
      <c r="S17" s="137" t="b">
        <f t="shared" si="0"/>
        <v>1</v>
      </c>
    </row>
    <row r="18" spans="2:37" ht="24" customHeight="1">
      <c r="B18" s="126"/>
      <c r="C18" s="215">
        <f>G6</f>
        <v>0</v>
      </c>
      <c r="D18" s="216"/>
      <c r="E18" s="181"/>
      <c r="F18" s="181"/>
      <c r="G18" s="181"/>
      <c r="H18" s="245"/>
      <c r="I18" s="246"/>
      <c r="J18" s="126"/>
      <c r="K18" s="126"/>
      <c r="L18" s="126"/>
      <c r="M18" s="125"/>
      <c r="P18" s="137" t="b">
        <f t="shared" si="0"/>
        <v>1</v>
      </c>
      <c r="Q18" s="137" t="b">
        <f t="shared" si="0"/>
        <v>1</v>
      </c>
      <c r="R18" s="137" t="b">
        <f t="shared" si="0"/>
        <v>1</v>
      </c>
      <c r="S18" s="137" t="b">
        <f t="shared" si="0"/>
        <v>1</v>
      </c>
    </row>
    <row r="19" spans="2:37" ht="24" customHeight="1">
      <c r="B19" s="126"/>
      <c r="C19" s="203">
        <f>H6</f>
        <v>0</v>
      </c>
      <c r="D19" s="204"/>
      <c r="E19" s="181"/>
      <c r="F19" s="181"/>
      <c r="G19" s="181"/>
      <c r="H19" s="245"/>
      <c r="I19" s="246"/>
      <c r="J19" s="126"/>
      <c r="K19" s="126"/>
      <c r="L19" s="126"/>
      <c r="M19" s="125"/>
      <c r="P19" s="137" t="b">
        <f t="shared" si="0"/>
        <v>1</v>
      </c>
      <c r="Q19" s="137" t="b">
        <f t="shared" si="0"/>
        <v>1</v>
      </c>
      <c r="R19" s="137" t="b">
        <f t="shared" si="0"/>
        <v>1</v>
      </c>
      <c r="S19" s="137" t="b">
        <f t="shared" si="0"/>
        <v>1</v>
      </c>
    </row>
    <row r="20" spans="2:37" ht="24" customHeight="1" thickBot="1">
      <c r="B20" s="126"/>
      <c r="C20" s="207">
        <f>J6</f>
        <v>0</v>
      </c>
      <c r="D20" s="208"/>
      <c r="E20" s="180"/>
      <c r="F20" s="180"/>
      <c r="G20" s="180"/>
      <c r="H20" s="227"/>
      <c r="I20" s="247"/>
      <c r="J20" s="126"/>
      <c r="K20" s="126"/>
      <c r="L20" s="126"/>
      <c r="M20" s="125"/>
      <c r="P20" s="137" t="b">
        <f t="shared" si="0"/>
        <v>1</v>
      </c>
      <c r="Q20" s="137" t="b">
        <f t="shared" si="0"/>
        <v>1</v>
      </c>
      <c r="R20" s="137" t="b">
        <f t="shared" si="0"/>
        <v>1</v>
      </c>
      <c r="S20" s="137" t="b">
        <f t="shared" si="0"/>
        <v>1</v>
      </c>
    </row>
    <row r="21" spans="2:37" ht="15.75" customHeight="1" thickBot="1"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5"/>
      <c r="P21" s="137" t="b">
        <f t="shared" si="0"/>
        <v>1</v>
      </c>
      <c r="Q21" s="137" t="b">
        <f t="shared" si="0"/>
        <v>1</v>
      </c>
      <c r="R21" s="137" t="b">
        <f t="shared" si="0"/>
        <v>1</v>
      </c>
      <c r="S21" s="137" t="b">
        <f t="shared" si="0"/>
        <v>1</v>
      </c>
    </row>
    <row r="22" spans="2:37" ht="41.25" customHeight="1" thickBot="1">
      <c r="B22" s="213" t="s">
        <v>65</v>
      </c>
      <c r="C22" s="214"/>
      <c r="D22" s="142" t="s">
        <v>5</v>
      </c>
      <c r="E22" s="134" t="s">
        <v>6</v>
      </c>
      <c r="F22" s="134" t="s">
        <v>44</v>
      </c>
      <c r="G22" s="134" t="s">
        <v>8</v>
      </c>
      <c r="H22" s="211" t="s">
        <v>9</v>
      </c>
      <c r="I22" s="212"/>
      <c r="J22" s="136"/>
      <c r="K22" s="126"/>
      <c r="L22" s="126"/>
      <c r="M22" s="125"/>
    </row>
    <row r="23" spans="2:37" ht="10.5" customHeight="1"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5"/>
    </row>
    <row r="24" spans="2:37" ht="5.25" customHeight="1">
      <c r="B24" s="125"/>
      <c r="C24" s="125"/>
      <c r="D24" s="125"/>
      <c r="E24" s="125"/>
      <c r="F24" s="125"/>
      <c r="G24" s="125"/>
      <c r="H24" s="125"/>
      <c r="I24" s="125"/>
      <c r="J24" s="126"/>
      <c r="K24" s="126"/>
      <c r="L24" s="126"/>
      <c r="M24" s="125"/>
    </row>
    <row r="25" spans="2:37" ht="30" customHeight="1">
      <c r="B25" s="125"/>
      <c r="C25" s="125"/>
      <c r="D25" s="125"/>
      <c r="E25" s="125"/>
      <c r="F25" s="125"/>
      <c r="G25" s="125"/>
      <c r="H25" s="125"/>
      <c r="I25" s="125"/>
      <c r="J25" s="125"/>
      <c r="K25" s="126"/>
      <c r="L25" s="125"/>
      <c r="M25" s="125"/>
    </row>
    <row r="26" spans="2:37" ht="30" hidden="1" customHeight="1">
      <c r="K26" s="143"/>
    </row>
    <row r="27" spans="2:37" ht="30" hidden="1" customHeight="1">
      <c r="C27" s="145">
        <f>'داده های  اولیه جلسه'!R26</f>
        <v>0</v>
      </c>
      <c r="K27" s="143"/>
    </row>
    <row r="28" spans="2:37" ht="30" hidden="1" customHeight="1">
      <c r="K28" s="143"/>
    </row>
    <row r="29" spans="2:37" ht="30" customHeight="1">
      <c r="K29" s="143"/>
      <c r="X29" s="146">
        <f>'داده های  اولیه جلسه'!$R$30</f>
        <v>0</v>
      </c>
      <c r="Y29" s="146">
        <v>1</v>
      </c>
      <c r="Z29" s="146" t="b">
        <f t="shared" ref="Z29:AE29" si="1">IF($Y$29&gt;$X$29,TRUE)</f>
        <v>1</v>
      </c>
      <c r="AA29" s="146" t="b">
        <f t="shared" si="1"/>
        <v>1</v>
      </c>
      <c r="AB29" s="146" t="b">
        <f t="shared" si="1"/>
        <v>1</v>
      </c>
      <c r="AC29" s="146" t="b">
        <f t="shared" si="1"/>
        <v>1</v>
      </c>
      <c r="AD29" s="146" t="b">
        <f t="shared" si="1"/>
        <v>1</v>
      </c>
      <c r="AE29" s="146" t="b">
        <f t="shared" si="1"/>
        <v>1</v>
      </c>
    </row>
    <row r="30" spans="2:37" ht="30" customHeight="1">
      <c r="X30" s="146"/>
      <c r="Y30" s="146"/>
      <c r="Z30" s="146"/>
      <c r="AA30" s="146"/>
      <c r="AB30" s="146"/>
      <c r="AC30" s="146"/>
      <c r="AD30" s="146"/>
      <c r="AE30" s="146"/>
    </row>
    <row r="31" spans="2:37" ht="30" customHeight="1">
      <c r="X31" s="146"/>
      <c r="Y31" s="146"/>
      <c r="Z31" s="146"/>
      <c r="AA31" s="146"/>
      <c r="AB31" s="146"/>
      <c r="AC31" s="146"/>
      <c r="AD31" s="146"/>
      <c r="AE31" s="146"/>
      <c r="AF31" s="143"/>
      <c r="AG31" s="143"/>
    </row>
    <row r="32" spans="2:37" ht="30" customHeight="1"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</row>
    <row r="33" spans="23:37" ht="30" customHeight="1">
      <c r="W33" s="146"/>
      <c r="X33" s="146">
        <v>5</v>
      </c>
      <c r="Y33" s="146" t="b">
        <f t="shared" ref="Y33:AD33" si="2">IF($X$33&gt;$X$29,TRUE)</f>
        <v>1</v>
      </c>
      <c r="Z33" s="146" t="b">
        <f t="shared" si="2"/>
        <v>1</v>
      </c>
      <c r="AA33" s="146" t="b">
        <f t="shared" si="2"/>
        <v>1</v>
      </c>
      <c r="AB33" s="146" t="b">
        <f t="shared" si="2"/>
        <v>1</v>
      </c>
      <c r="AC33" s="146" t="b">
        <f t="shared" si="2"/>
        <v>1</v>
      </c>
      <c r="AD33" s="146" t="b">
        <f t="shared" si="2"/>
        <v>1</v>
      </c>
      <c r="AE33" s="146" t="b">
        <f t="shared" ref="AE33:AK33" si="3">IF($AF$30&lt;AF$31,TRUE)</f>
        <v>0</v>
      </c>
      <c r="AF33" s="146" t="b">
        <f t="shared" si="3"/>
        <v>0</v>
      </c>
      <c r="AG33" s="146" t="b">
        <f t="shared" si="3"/>
        <v>0</v>
      </c>
      <c r="AH33" s="146" t="b">
        <f t="shared" si="3"/>
        <v>0</v>
      </c>
      <c r="AI33" s="146" t="b">
        <f t="shared" si="3"/>
        <v>0</v>
      </c>
      <c r="AJ33" s="146" t="b">
        <f t="shared" si="3"/>
        <v>0</v>
      </c>
      <c r="AK33" s="146" t="b">
        <f t="shared" si="3"/>
        <v>0</v>
      </c>
    </row>
    <row r="34" spans="23:37" ht="30" customHeight="1">
      <c r="W34" s="146"/>
      <c r="X34" s="146">
        <v>6</v>
      </c>
      <c r="Y34" s="146" t="b">
        <f t="shared" ref="Y34:AD34" si="4">IF($X$34&gt;$X$29,TRUE)</f>
        <v>1</v>
      </c>
      <c r="Z34" s="146" t="b">
        <f t="shared" si="4"/>
        <v>1</v>
      </c>
      <c r="AA34" s="146" t="b">
        <f t="shared" si="4"/>
        <v>1</v>
      </c>
      <c r="AB34" s="146" t="b">
        <f t="shared" si="4"/>
        <v>1</v>
      </c>
      <c r="AC34" s="146" t="b">
        <f t="shared" si="4"/>
        <v>1</v>
      </c>
      <c r="AD34" s="146" t="b">
        <f t="shared" si="4"/>
        <v>1</v>
      </c>
    </row>
  </sheetData>
  <sheetProtection selectLockedCells="1"/>
  <dataConsolidate function="varp" topLabels="1" link="1">
    <dataRefs count="2">
      <dataRef ref="A2:A6" sheet="DATA BASE"/>
      <dataRef ref="A9:A13" sheet="DATA BASE"/>
    </dataRefs>
  </dataConsolidate>
  <mergeCells count="32">
    <mergeCell ref="H20:I20"/>
    <mergeCell ref="H22:I22"/>
    <mergeCell ref="C13:I13"/>
    <mergeCell ref="H14:I14"/>
    <mergeCell ref="H15:I15"/>
    <mergeCell ref="H16:I16"/>
    <mergeCell ref="C19:D19"/>
    <mergeCell ref="C20:D20"/>
    <mergeCell ref="H19:I19"/>
    <mergeCell ref="B22:C22"/>
    <mergeCell ref="B5:K5"/>
    <mergeCell ref="B6:C6"/>
    <mergeCell ref="H6:I6"/>
    <mergeCell ref="J6:K6"/>
    <mergeCell ref="F1:H1"/>
    <mergeCell ref="I1:K1"/>
    <mergeCell ref="F2:H2"/>
    <mergeCell ref="I2:K2"/>
    <mergeCell ref="F3:H3"/>
    <mergeCell ref="I3:K3"/>
    <mergeCell ref="H7:I7"/>
    <mergeCell ref="J7:K7"/>
    <mergeCell ref="C14:D14"/>
    <mergeCell ref="C18:D18"/>
    <mergeCell ref="B7:C7"/>
    <mergeCell ref="C15:D15"/>
    <mergeCell ref="C16:D16"/>
    <mergeCell ref="C17:D17"/>
    <mergeCell ref="B9:C9"/>
    <mergeCell ref="H9:I9"/>
    <mergeCell ref="H17:I17"/>
    <mergeCell ref="H18:I18"/>
  </mergeCells>
  <conditionalFormatting sqref="D7">
    <cfRule type="expression" dxfId="23" priority="19">
      <formula>IF(D6=$AP$1,TRUE,FALSE)</formula>
    </cfRule>
  </conditionalFormatting>
  <conditionalFormatting sqref="J7 E7:H7">
    <cfRule type="expression" dxfId="22" priority="15">
      <formula>IF(E6=$AP$1,TRUE,FALSE)</formula>
    </cfRule>
  </conditionalFormatting>
  <conditionalFormatting sqref="H15:H20">
    <cfRule type="expression" dxfId="21" priority="1">
      <formula>IF(H$14=$J$48,TRUE,FALSE)</formula>
    </cfRule>
  </conditionalFormatting>
  <conditionalFormatting sqref="H15:H20">
    <cfRule type="expression" dxfId="20" priority="2">
      <formula>IF($C15=$J$48,TRUE,FALSE)</formula>
    </cfRule>
  </conditionalFormatting>
  <conditionalFormatting sqref="E15:G20">
    <cfRule type="expression" dxfId="19" priority="5">
      <formula>IF(E$14=$J$48,TRUE,FALSE)</formula>
    </cfRule>
  </conditionalFormatting>
  <conditionalFormatting sqref="E15:G20">
    <cfRule type="expression" dxfId="18" priority="6">
      <formula>IF($C15=$J$48,TRUE,FALSE)</formula>
    </cfRule>
  </conditionalFormatting>
  <dataValidations count="5">
    <dataValidation type="list" allowBlank="1" showInputMessage="1" showErrorMessage="1" sqref="C8:F8">
      <formula1>#REF!</formula1>
    </dataValidation>
    <dataValidation type="list" allowBlank="1" showInputMessage="1" showErrorMessage="1" sqref="D21:G21 J15:J20">
      <formula1>#REF!</formula1>
    </dataValidation>
    <dataValidation type="list" allowBlank="1" showInputMessage="1" showErrorMessage="1" sqref="E15:H20">
      <formula1>$D$22:$H$22</formula1>
    </dataValidation>
    <dataValidation type="list" allowBlank="1" showInputMessage="1" showErrorMessage="1" sqref="J7 D7:H7">
      <formula1>$D$9:$I$9</formula1>
    </dataValidation>
    <dataValidation type="list" allowBlank="1" showInputMessage="1" showErrorMessage="1" sqref="I15:I20">
      <formula1>#REF!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L34"/>
  <sheetViews>
    <sheetView showGridLines="0" showZeros="0" zoomScaleNormal="100" zoomScaleSheetLayoutView="80" workbookViewId="0">
      <selection activeCell="D7" sqref="D7:K7"/>
    </sheetView>
  </sheetViews>
  <sheetFormatPr defaultRowHeight="30" customHeight="1"/>
  <cols>
    <col min="1" max="1" width="2.7109375" style="137" customWidth="1"/>
    <col min="2" max="2" width="18.5703125" style="137" bestFit="1" customWidth="1"/>
    <col min="3" max="3" width="10.140625" style="137" customWidth="1"/>
    <col min="4" max="4" width="10.28515625" style="137" bestFit="1" customWidth="1"/>
    <col min="5" max="5" width="10.140625" style="137" customWidth="1"/>
    <col min="6" max="6" width="12.140625" style="137" customWidth="1"/>
    <col min="7" max="7" width="10.140625" style="137" customWidth="1"/>
    <col min="8" max="8" width="5.7109375" style="137" customWidth="1"/>
    <col min="9" max="9" width="4.7109375" style="137" customWidth="1"/>
    <col min="10" max="10" width="5.7109375" style="137" customWidth="1"/>
    <col min="11" max="11" width="5" style="137" customWidth="1"/>
    <col min="12" max="12" width="2.85546875" style="137" customWidth="1"/>
    <col min="13" max="13" width="5.7109375" style="137" customWidth="1"/>
    <col min="14" max="14" width="7.85546875" style="137" customWidth="1"/>
    <col min="15" max="24" width="12.7109375" style="137" hidden="1" customWidth="1"/>
    <col min="25" max="37" width="5.7109375" style="137" hidden="1" customWidth="1"/>
    <col min="38" max="41" width="9.140625" style="137"/>
    <col min="42" max="42" width="20.85546875" style="137" bestFit="1" customWidth="1"/>
    <col min="43" max="43" width="9.28515625" style="137" bestFit="1" customWidth="1"/>
    <col min="44" max="16384" width="9.140625" style="137"/>
  </cols>
  <sheetData>
    <row r="1" spans="1:23" ht="30" customHeight="1">
      <c r="A1" s="122"/>
      <c r="B1" s="123"/>
      <c r="C1" s="124"/>
      <c r="D1" s="125"/>
      <c r="E1" s="125"/>
      <c r="F1" s="192">
        <f>'داده های  اولیه جلسه'!M17</f>
        <v>0</v>
      </c>
      <c r="G1" s="192"/>
      <c r="H1" s="192"/>
      <c r="I1" s="241" t="str">
        <f>'داده های  اولیه جلسه'!O17</f>
        <v>موضوع جلسه :</v>
      </c>
      <c r="J1" s="241"/>
      <c r="K1" s="241"/>
      <c r="L1" s="126"/>
    </row>
    <row r="2" spans="1:23" ht="30" customHeight="1">
      <c r="A2" s="122"/>
      <c r="B2" s="123"/>
      <c r="C2" s="124"/>
      <c r="D2" s="125"/>
      <c r="E2" s="125"/>
      <c r="F2" s="242">
        <f>'داده های  اولیه جلسه'!M18</f>
        <v>0</v>
      </c>
      <c r="G2" s="242"/>
      <c r="H2" s="242"/>
      <c r="I2" s="243" t="str">
        <f>'داده های  اولیه جلسه'!O18</f>
        <v xml:space="preserve">           تاریخ:</v>
      </c>
      <c r="J2" s="243"/>
      <c r="K2" s="243"/>
      <c r="L2" s="126"/>
    </row>
    <row r="3" spans="1:23" ht="30" customHeight="1">
      <c r="A3" s="122"/>
      <c r="B3" s="123"/>
      <c r="C3" s="124"/>
      <c r="D3" s="125"/>
      <c r="E3" s="125"/>
      <c r="F3" s="242">
        <f>'داده های  اولیه جلسه'!N21</f>
        <v>0</v>
      </c>
      <c r="G3" s="242"/>
      <c r="H3" s="242"/>
      <c r="I3" s="244" t="s">
        <v>31</v>
      </c>
      <c r="J3" s="244"/>
      <c r="K3" s="244"/>
      <c r="L3" s="126"/>
    </row>
    <row r="4" spans="1:23" ht="17.25" customHeight="1" thickBo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43"/>
      <c r="N4" s="143"/>
    </row>
    <row r="5" spans="1:23" ht="34.5" customHeight="1">
      <c r="A5" s="126"/>
      <c r="B5" s="217" t="s">
        <v>30</v>
      </c>
      <c r="C5" s="218"/>
      <c r="D5" s="218"/>
      <c r="E5" s="218"/>
      <c r="F5" s="218"/>
      <c r="G5" s="218"/>
      <c r="H5" s="218"/>
      <c r="I5" s="218"/>
      <c r="J5" s="218"/>
      <c r="K5" s="219"/>
      <c r="L5" s="126"/>
      <c r="M5" s="143"/>
      <c r="N5" s="143"/>
    </row>
    <row r="6" spans="1:23" ht="31.5" customHeight="1">
      <c r="A6" s="126"/>
      <c r="B6" s="220" t="s">
        <v>50</v>
      </c>
      <c r="C6" s="221"/>
      <c r="D6" s="129">
        <f>'داده های  اولیه جلسه'!K30</f>
        <v>0</v>
      </c>
      <c r="E6" s="129">
        <f>'داده های  اولیه جلسه'!L30</f>
        <v>0</v>
      </c>
      <c r="F6" s="129">
        <f>'داده های  اولیه جلسه'!M30</f>
        <v>0</v>
      </c>
      <c r="G6" s="129">
        <f>'داده های  اولیه جلسه'!N30</f>
        <v>0</v>
      </c>
      <c r="H6" s="222">
        <f>'داده های  اولیه جلسه'!O30</f>
        <v>0</v>
      </c>
      <c r="I6" s="223"/>
      <c r="J6" s="222">
        <f>'داده های  اولیه جلسه'!$P$30</f>
        <v>0</v>
      </c>
      <c r="K6" s="224"/>
      <c r="L6" s="130"/>
      <c r="M6" s="144"/>
      <c r="N6" s="144"/>
    </row>
    <row r="7" spans="1:23" ht="24.75" customHeight="1" thickBot="1">
      <c r="A7" s="126"/>
      <c r="B7" s="225" t="s">
        <v>29</v>
      </c>
      <c r="C7" s="226"/>
      <c r="D7" s="180"/>
      <c r="E7" s="180"/>
      <c r="F7" s="180"/>
      <c r="G7" s="180"/>
      <c r="H7" s="227"/>
      <c r="I7" s="228"/>
      <c r="J7" s="227"/>
      <c r="K7" s="228"/>
      <c r="L7" s="126"/>
      <c r="M7" s="143"/>
      <c r="N7" s="143"/>
      <c r="O7" s="144"/>
      <c r="P7" s="144"/>
      <c r="Q7" s="144"/>
      <c r="R7" s="143"/>
      <c r="S7" s="144"/>
      <c r="T7" s="144"/>
      <c r="U7" s="144"/>
      <c r="V7" s="143"/>
      <c r="W7" s="143"/>
    </row>
    <row r="8" spans="1:23" ht="19.5" customHeight="1" thickBot="1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</row>
    <row r="9" spans="1:23" s="143" customFormat="1" ht="21.75" customHeight="1" thickBot="1">
      <c r="A9" s="126"/>
      <c r="B9" s="229" t="s">
        <v>4</v>
      </c>
      <c r="C9" s="230"/>
      <c r="D9" s="134" t="s">
        <v>0</v>
      </c>
      <c r="E9" s="134" t="s">
        <v>1</v>
      </c>
      <c r="F9" s="134" t="s">
        <v>44</v>
      </c>
      <c r="G9" s="134" t="s">
        <v>2</v>
      </c>
      <c r="H9" s="231" t="s">
        <v>3</v>
      </c>
      <c r="I9" s="232"/>
      <c r="J9" s="126"/>
      <c r="K9" s="126"/>
      <c r="L9" s="126"/>
    </row>
    <row r="10" spans="1:23" ht="15.75" customHeight="1">
      <c r="A10" s="126"/>
      <c r="B10" s="135"/>
      <c r="C10" s="136"/>
      <c r="D10" s="136"/>
      <c r="E10" s="136"/>
      <c r="F10" s="136"/>
      <c r="G10" s="136"/>
      <c r="H10" s="136"/>
      <c r="I10" s="136"/>
      <c r="J10" s="126"/>
      <c r="K10" s="126"/>
      <c r="L10" s="126"/>
      <c r="M10" s="143"/>
      <c r="N10" s="143"/>
    </row>
    <row r="11" spans="1:23" ht="24.75" customHeight="1">
      <c r="A11" s="125"/>
      <c r="B11" s="135"/>
      <c r="C11" s="136"/>
      <c r="D11" s="136"/>
      <c r="E11" s="136"/>
      <c r="F11" s="136"/>
      <c r="G11" s="136"/>
      <c r="H11" s="136"/>
      <c r="I11" s="136"/>
      <c r="J11" s="126"/>
      <c r="K11" s="126"/>
      <c r="L11" s="125"/>
      <c r="Q11" s="143"/>
    </row>
    <row r="12" spans="1:23" ht="13.5" customHeight="1" thickBot="1"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5"/>
    </row>
    <row r="13" spans="1:23" ht="31.5" customHeight="1">
      <c r="B13" s="126"/>
      <c r="C13" s="233" t="s">
        <v>66</v>
      </c>
      <c r="D13" s="234"/>
      <c r="E13" s="234"/>
      <c r="F13" s="234"/>
      <c r="G13" s="234"/>
      <c r="H13" s="234"/>
      <c r="I13" s="235"/>
      <c r="J13" s="138"/>
      <c r="K13" s="126"/>
      <c r="L13" s="126"/>
      <c r="M13" s="125"/>
    </row>
    <row r="14" spans="1:23" ht="29.25" customHeight="1">
      <c r="B14" s="126"/>
      <c r="C14" s="236" t="s">
        <v>11</v>
      </c>
      <c r="D14" s="237"/>
      <c r="E14" s="139">
        <f>'داده های  اولیه جلسه'!K26</f>
        <v>0</v>
      </c>
      <c r="F14" s="139">
        <f>'داده های  اولیه جلسه'!L26</f>
        <v>0</v>
      </c>
      <c r="G14" s="139">
        <f>'داده های  اولیه جلسه'!M26</f>
        <v>0</v>
      </c>
      <c r="H14" s="238">
        <f>'داده های  اولیه جلسه'!N26</f>
        <v>0</v>
      </c>
      <c r="I14" s="239"/>
      <c r="J14" s="126"/>
      <c r="K14" s="126"/>
      <c r="L14" s="126"/>
      <c r="M14" s="125"/>
      <c r="P14" s="137">
        <v>1</v>
      </c>
      <c r="Q14" s="137">
        <v>2</v>
      </c>
      <c r="R14" s="137">
        <v>3</v>
      </c>
      <c r="S14" s="137">
        <v>4</v>
      </c>
    </row>
    <row r="15" spans="1:23" ht="24" customHeight="1">
      <c r="B15" s="126"/>
      <c r="C15" s="215">
        <f>D6</f>
        <v>0</v>
      </c>
      <c r="D15" s="216"/>
      <c r="E15" s="181"/>
      <c r="F15" s="181"/>
      <c r="G15" s="181"/>
      <c r="H15" s="245"/>
      <c r="I15" s="246"/>
      <c r="J15" s="126"/>
      <c r="K15" s="126"/>
      <c r="L15" s="126"/>
      <c r="M15" s="125"/>
      <c r="P15" s="137" t="b">
        <f t="shared" ref="P15:S21" si="0">IF(P$14&gt;$C$27,TRUE)</f>
        <v>1</v>
      </c>
      <c r="Q15" s="137" t="b">
        <f t="shared" si="0"/>
        <v>1</v>
      </c>
      <c r="R15" s="137" t="b">
        <f t="shared" si="0"/>
        <v>1</v>
      </c>
      <c r="S15" s="137" t="b">
        <f t="shared" si="0"/>
        <v>1</v>
      </c>
    </row>
    <row r="16" spans="1:23" ht="24" customHeight="1">
      <c r="B16" s="126"/>
      <c r="C16" s="215">
        <f>E6</f>
        <v>0</v>
      </c>
      <c r="D16" s="216"/>
      <c r="E16" s="181"/>
      <c r="F16" s="181"/>
      <c r="G16" s="181"/>
      <c r="H16" s="245"/>
      <c r="I16" s="246"/>
      <c r="J16" s="126"/>
      <c r="K16" s="141"/>
      <c r="L16" s="126"/>
      <c r="M16" s="125"/>
      <c r="P16" s="137" t="b">
        <f t="shared" si="0"/>
        <v>1</v>
      </c>
      <c r="Q16" s="137" t="b">
        <f t="shared" si="0"/>
        <v>1</v>
      </c>
      <c r="R16" s="137" t="b">
        <f t="shared" si="0"/>
        <v>1</v>
      </c>
      <c r="S16" s="137" t="b">
        <f t="shared" si="0"/>
        <v>1</v>
      </c>
    </row>
    <row r="17" spans="2:38" ht="24" customHeight="1">
      <c r="B17" s="126"/>
      <c r="C17" s="203">
        <f>F6</f>
        <v>0</v>
      </c>
      <c r="D17" s="204"/>
      <c r="E17" s="181"/>
      <c r="F17" s="181"/>
      <c r="G17" s="181"/>
      <c r="H17" s="245"/>
      <c r="I17" s="246"/>
      <c r="J17" s="126"/>
      <c r="K17" s="126"/>
      <c r="L17" s="126"/>
      <c r="M17" s="125"/>
      <c r="P17" s="137" t="b">
        <f t="shared" si="0"/>
        <v>1</v>
      </c>
      <c r="Q17" s="137" t="b">
        <f t="shared" si="0"/>
        <v>1</v>
      </c>
      <c r="R17" s="137" t="b">
        <f t="shared" si="0"/>
        <v>1</v>
      </c>
      <c r="S17" s="137" t="b">
        <f t="shared" si="0"/>
        <v>1</v>
      </c>
    </row>
    <row r="18" spans="2:38" ht="24" customHeight="1">
      <c r="B18" s="126"/>
      <c r="C18" s="215">
        <f>G6</f>
        <v>0</v>
      </c>
      <c r="D18" s="216"/>
      <c r="E18" s="181"/>
      <c r="F18" s="181"/>
      <c r="G18" s="181"/>
      <c r="H18" s="245"/>
      <c r="I18" s="246"/>
      <c r="J18" s="126"/>
      <c r="K18" s="126"/>
      <c r="L18" s="126"/>
      <c r="M18" s="125"/>
      <c r="P18" s="137" t="b">
        <f t="shared" si="0"/>
        <v>1</v>
      </c>
      <c r="Q18" s="137" t="b">
        <f t="shared" si="0"/>
        <v>1</v>
      </c>
      <c r="R18" s="137" t="b">
        <f t="shared" si="0"/>
        <v>1</v>
      </c>
      <c r="S18" s="137" t="b">
        <f t="shared" si="0"/>
        <v>1</v>
      </c>
    </row>
    <row r="19" spans="2:38" ht="24" customHeight="1">
      <c r="B19" s="126"/>
      <c r="C19" s="203">
        <f>H6</f>
        <v>0</v>
      </c>
      <c r="D19" s="204"/>
      <c r="E19" s="181"/>
      <c r="F19" s="181"/>
      <c r="G19" s="181"/>
      <c r="H19" s="245"/>
      <c r="I19" s="246"/>
      <c r="J19" s="126"/>
      <c r="K19" s="126"/>
      <c r="L19" s="126"/>
      <c r="M19" s="125"/>
      <c r="P19" s="137" t="b">
        <f t="shared" si="0"/>
        <v>1</v>
      </c>
      <c r="Q19" s="137" t="b">
        <f t="shared" si="0"/>
        <v>1</v>
      </c>
      <c r="R19" s="137" t="b">
        <f t="shared" si="0"/>
        <v>1</v>
      </c>
      <c r="S19" s="137" t="b">
        <f t="shared" si="0"/>
        <v>1</v>
      </c>
    </row>
    <row r="20" spans="2:38" ht="24" customHeight="1" thickBot="1">
      <c r="B20" s="126"/>
      <c r="C20" s="207">
        <f>J6</f>
        <v>0</v>
      </c>
      <c r="D20" s="208"/>
      <c r="E20" s="180"/>
      <c r="F20" s="180"/>
      <c r="G20" s="180"/>
      <c r="H20" s="227"/>
      <c r="I20" s="247"/>
      <c r="J20" s="126"/>
      <c r="K20" s="126"/>
      <c r="L20" s="126"/>
      <c r="M20" s="125"/>
      <c r="P20" s="137" t="b">
        <f t="shared" si="0"/>
        <v>1</v>
      </c>
      <c r="Q20" s="137" t="b">
        <f t="shared" si="0"/>
        <v>1</v>
      </c>
      <c r="R20" s="137" t="b">
        <f t="shared" si="0"/>
        <v>1</v>
      </c>
      <c r="S20" s="137" t="b">
        <f t="shared" si="0"/>
        <v>1</v>
      </c>
    </row>
    <row r="21" spans="2:38" ht="18" customHeight="1" thickBot="1"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5"/>
      <c r="P21" s="137" t="b">
        <f t="shared" si="0"/>
        <v>1</v>
      </c>
      <c r="Q21" s="137" t="b">
        <f t="shared" si="0"/>
        <v>1</v>
      </c>
      <c r="R21" s="137" t="b">
        <f t="shared" si="0"/>
        <v>1</v>
      </c>
      <c r="S21" s="137" t="b">
        <f t="shared" si="0"/>
        <v>1</v>
      </c>
    </row>
    <row r="22" spans="2:38" ht="37.5" customHeight="1" thickBot="1">
      <c r="B22" s="213" t="s">
        <v>65</v>
      </c>
      <c r="C22" s="214"/>
      <c r="D22" s="142" t="s">
        <v>5</v>
      </c>
      <c r="E22" s="134" t="s">
        <v>6</v>
      </c>
      <c r="F22" s="134" t="s">
        <v>44</v>
      </c>
      <c r="G22" s="134" t="s">
        <v>8</v>
      </c>
      <c r="H22" s="211" t="s">
        <v>9</v>
      </c>
      <c r="I22" s="212"/>
      <c r="J22" s="136"/>
      <c r="K22" s="126"/>
      <c r="L22" s="126"/>
      <c r="M22" s="125"/>
    </row>
    <row r="23" spans="2:38" ht="17.25" customHeight="1"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5"/>
    </row>
    <row r="24" spans="2:38" ht="9" customHeight="1">
      <c r="B24" s="125"/>
      <c r="C24" s="125"/>
      <c r="D24" s="125"/>
      <c r="E24" s="125"/>
      <c r="F24" s="125"/>
      <c r="G24" s="125"/>
      <c r="H24" s="125"/>
      <c r="I24" s="125"/>
      <c r="J24" s="126"/>
      <c r="K24" s="126"/>
      <c r="L24" s="126"/>
      <c r="M24" s="125"/>
    </row>
    <row r="25" spans="2:38" ht="30" customHeight="1">
      <c r="B25" s="125"/>
      <c r="C25" s="125"/>
      <c r="D25" s="125"/>
      <c r="E25" s="125"/>
      <c r="F25" s="125"/>
      <c r="G25" s="125"/>
      <c r="H25" s="125"/>
      <c r="I25" s="125"/>
      <c r="J25" s="125"/>
      <c r="K25" s="126"/>
      <c r="L25" s="125"/>
      <c r="M25" s="125"/>
    </row>
    <row r="26" spans="2:38" ht="30" hidden="1" customHeight="1">
      <c r="K26" s="143"/>
    </row>
    <row r="27" spans="2:38" ht="30" hidden="1" customHeight="1">
      <c r="C27" s="145">
        <f>'داده های  اولیه جلسه'!R26</f>
        <v>0</v>
      </c>
      <c r="K27" s="143"/>
    </row>
    <row r="28" spans="2:38" ht="30" hidden="1" customHeight="1">
      <c r="K28" s="143"/>
    </row>
    <row r="29" spans="2:38" ht="30" customHeight="1">
      <c r="K29" s="143"/>
      <c r="X29" s="146">
        <f>'داده های  اولیه جلسه'!$R$30</f>
        <v>0</v>
      </c>
      <c r="Y29" s="146">
        <v>1</v>
      </c>
      <c r="Z29" s="146" t="b">
        <f t="shared" ref="Z29:AE29" si="1">IF($Y$29&gt;$X$29,TRUE)</f>
        <v>1</v>
      </c>
      <c r="AA29" s="146" t="b">
        <f t="shared" si="1"/>
        <v>1</v>
      </c>
      <c r="AB29" s="146" t="b">
        <f t="shared" si="1"/>
        <v>1</v>
      </c>
      <c r="AC29" s="146" t="b">
        <f t="shared" si="1"/>
        <v>1</v>
      </c>
      <c r="AD29" s="146" t="b">
        <f t="shared" si="1"/>
        <v>1</v>
      </c>
      <c r="AE29" s="146" t="b">
        <f t="shared" si="1"/>
        <v>1</v>
      </c>
    </row>
    <row r="30" spans="2:38" ht="30" customHeight="1">
      <c r="X30" s="146"/>
      <c r="Y30" s="146">
        <v>2</v>
      </c>
      <c r="Z30" s="146" t="b">
        <f t="shared" ref="Z30:AE30" si="2">IF($Y$30&gt;$X$29,TRUE)</f>
        <v>1</v>
      </c>
      <c r="AA30" s="146" t="b">
        <f t="shared" si="2"/>
        <v>1</v>
      </c>
      <c r="AB30" s="146" t="b">
        <f t="shared" si="2"/>
        <v>1</v>
      </c>
      <c r="AC30" s="146" t="b">
        <f t="shared" si="2"/>
        <v>1</v>
      </c>
      <c r="AD30" s="146" t="b">
        <f t="shared" si="2"/>
        <v>1</v>
      </c>
      <c r="AE30" s="146" t="b">
        <f t="shared" si="2"/>
        <v>1</v>
      </c>
      <c r="AF30" s="137">
        <f>'داده های  اولیه جلسه'!$R$30</f>
        <v>0</v>
      </c>
    </row>
    <row r="31" spans="2:38" ht="30" customHeight="1">
      <c r="X31" s="146"/>
      <c r="Y31" s="146">
        <v>3</v>
      </c>
      <c r="Z31" s="146" t="b">
        <f t="shared" ref="Z31:AE31" si="3">IF($Y$31&gt;$X$29,TRUE)</f>
        <v>1</v>
      </c>
      <c r="AA31" s="146" t="b">
        <f t="shared" si="3"/>
        <v>1</v>
      </c>
      <c r="AB31" s="146" t="b">
        <f t="shared" si="3"/>
        <v>1</v>
      </c>
      <c r="AC31" s="146" t="b">
        <f t="shared" si="3"/>
        <v>1</v>
      </c>
      <c r="AD31" s="146" t="b">
        <f t="shared" si="3"/>
        <v>1</v>
      </c>
      <c r="AE31" s="146" t="b">
        <f t="shared" si="3"/>
        <v>1</v>
      </c>
      <c r="AF31" s="143">
        <v>1</v>
      </c>
      <c r="AG31" s="143">
        <v>2</v>
      </c>
      <c r="AH31" s="137">
        <v>3</v>
      </c>
      <c r="AI31" s="137">
        <v>4</v>
      </c>
      <c r="AJ31" s="137">
        <v>5</v>
      </c>
      <c r="AK31" s="137">
        <v>5</v>
      </c>
    </row>
    <row r="32" spans="2:38" ht="30" customHeight="1">
      <c r="X32" s="146"/>
      <c r="Y32" s="146">
        <v>4</v>
      </c>
      <c r="Z32" s="146" t="b">
        <f t="shared" ref="Z32:AE32" si="4">IF($Y$32&gt;$X$29,TRUE)</f>
        <v>1</v>
      </c>
      <c r="AA32" s="146" t="b">
        <f t="shared" si="4"/>
        <v>1</v>
      </c>
      <c r="AB32" s="146" t="b">
        <f t="shared" si="4"/>
        <v>1</v>
      </c>
      <c r="AC32" s="146" t="b">
        <f t="shared" si="4"/>
        <v>1</v>
      </c>
      <c r="AD32" s="146" t="b">
        <f t="shared" si="4"/>
        <v>1</v>
      </c>
      <c r="AE32" s="146" t="b">
        <f t="shared" si="4"/>
        <v>1</v>
      </c>
      <c r="AF32" s="146" t="b">
        <f t="shared" ref="AF32:AK32" si="5">IF($AF$30&lt;AF$31,TRUE)</f>
        <v>1</v>
      </c>
      <c r="AG32" s="146" t="b">
        <f t="shared" si="5"/>
        <v>1</v>
      </c>
      <c r="AH32" s="146" t="b">
        <f t="shared" si="5"/>
        <v>1</v>
      </c>
      <c r="AI32" s="146" t="b">
        <f t="shared" si="5"/>
        <v>1</v>
      </c>
      <c r="AJ32" s="146" t="b">
        <f t="shared" si="5"/>
        <v>1</v>
      </c>
      <c r="AK32" s="146" t="b">
        <f t="shared" si="5"/>
        <v>1</v>
      </c>
      <c r="AL32" s="146"/>
    </row>
    <row r="33" spans="23:37" ht="30" customHeight="1">
      <c r="W33" s="146"/>
      <c r="X33" s="146">
        <v>5</v>
      </c>
      <c r="Y33" s="146" t="b">
        <f t="shared" ref="Y33:AD33" si="6">IF($X$33&gt;$X$29,TRUE)</f>
        <v>1</v>
      </c>
      <c r="Z33" s="146" t="b">
        <f t="shared" si="6"/>
        <v>1</v>
      </c>
      <c r="AA33" s="146" t="b">
        <f t="shared" si="6"/>
        <v>1</v>
      </c>
      <c r="AB33" s="146" t="b">
        <f t="shared" si="6"/>
        <v>1</v>
      </c>
      <c r="AC33" s="146" t="b">
        <f t="shared" si="6"/>
        <v>1</v>
      </c>
      <c r="AD33" s="146" t="b">
        <f t="shared" si="6"/>
        <v>1</v>
      </c>
      <c r="AE33" s="146" t="b">
        <f t="shared" ref="AE33:AK33" si="7">IF($AF$30&lt;AF$31,TRUE)</f>
        <v>1</v>
      </c>
      <c r="AF33" s="146" t="b">
        <f t="shared" si="7"/>
        <v>1</v>
      </c>
      <c r="AG33" s="146" t="b">
        <f t="shared" si="7"/>
        <v>1</v>
      </c>
      <c r="AH33" s="146" t="b">
        <f t="shared" si="7"/>
        <v>1</v>
      </c>
      <c r="AI33" s="146" t="b">
        <f t="shared" si="7"/>
        <v>1</v>
      </c>
      <c r="AJ33" s="146" t="b">
        <f t="shared" si="7"/>
        <v>1</v>
      </c>
      <c r="AK33" s="146" t="b">
        <f t="shared" si="7"/>
        <v>0</v>
      </c>
    </row>
    <row r="34" spans="23:37" ht="30" customHeight="1">
      <c r="W34" s="146"/>
      <c r="X34" s="146">
        <v>6</v>
      </c>
      <c r="Y34" s="146" t="b">
        <f t="shared" ref="Y34:AD34" si="8">IF($X$34&gt;$X$29,TRUE)</f>
        <v>1</v>
      </c>
      <c r="Z34" s="146" t="b">
        <f t="shared" si="8"/>
        <v>1</v>
      </c>
      <c r="AA34" s="146" t="b">
        <f t="shared" si="8"/>
        <v>1</v>
      </c>
      <c r="AB34" s="146" t="b">
        <f t="shared" si="8"/>
        <v>1</v>
      </c>
      <c r="AC34" s="146" t="b">
        <f t="shared" si="8"/>
        <v>1</v>
      </c>
      <c r="AD34" s="146" t="b">
        <f t="shared" si="8"/>
        <v>1</v>
      </c>
    </row>
  </sheetData>
  <sheetProtection selectLockedCells="1"/>
  <dataConsolidate function="varp" topLabels="1" link="1">
    <dataRefs count="2">
      <dataRef ref="A2:A6" sheet="DATA BASE"/>
      <dataRef ref="A9:A13" sheet="DATA BASE"/>
    </dataRefs>
  </dataConsolidate>
  <mergeCells count="32">
    <mergeCell ref="H20:I20"/>
    <mergeCell ref="H22:I22"/>
    <mergeCell ref="C13:I13"/>
    <mergeCell ref="H14:I14"/>
    <mergeCell ref="H15:I15"/>
    <mergeCell ref="H16:I16"/>
    <mergeCell ref="C19:D19"/>
    <mergeCell ref="C20:D20"/>
    <mergeCell ref="H19:I19"/>
    <mergeCell ref="B22:C22"/>
    <mergeCell ref="B5:K5"/>
    <mergeCell ref="B6:C6"/>
    <mergeCell ref="H6:I6"/>
    <mergeCell ref="J6:K6"/>
    <mergeCell ref="F1:H1"/>
    <mergeCell ref="I1:K1"/>
    <mergeCell ref="F2:H2"/>
    <mergeCell ref="I2:K2"/>
    <mergeCell ref="F3:H3"/>
    <mergeCell ref="I3:K3"/>
    <mergeCell ref="H7:I7"/>
    <mergeCell ref="J7:K7"/>
    <mergeCell ref="C14:D14"/>
    <mergeCell ref="C18:D18"/>
    <mergeCell ref="B7:C7"/>
    <mergeCell ref="C15:D15"/>
    <mergeCell ref="C16:D16"/>
    <mergeCell ref="C17:D17"/>
    <mergeCell ref="B9:C9"/>
    <mergeCell ref="H9:I9"/>
    <mergeCell ref="H17:I17"/>
    <mergeCell ref="H18:I18"/>
  </mergeCells>
  <conditionalFormatting sqref="D7">
    <cfRule type="expression" dxfId="17" priority="12">
      <formula>IF(D6=$AP$1,TRUE,FALSE)</formula>
    </cfRule>
  </conditionalFormatting>
  <conditionalFormatting sqref="E7:H7 J7">
    <cfRule type="expression" dxfId="16" priority="11">
      <formula>IF(E6=$AP$1,TRUE,FALSE)</formula>
    </cfRule>
  </conditionalFormatting>
  <conditionalFormatting sqref="H15:H20">
    <cfRule type="expression" dxfId="15" priority="1">
      <formula>IF(H$14=$J$48,TRUE,FALSE)</formula>
    </cfRule>
  </conditionalFormatting>
  <conditionalFormatting sqref="H15:H20">
    <cfRule type="expression" dxfId="14" priority="2">
      <formula>IF($C15=$J$48,TRUE,FALSE)</formula>
    </cfRule>
  </conditionalFormatting>
  <conditionalFormatting sqref="E15:G20">
    <cfRule type="expression" dxfId="13" priority="3">
      <formula>IF(E$14=$J$48,TRUE,FALSE)</formula>
    </cfRule>
  </conditionalFormatting>
  <conditionalFormatting sqref="E15:G20">
    <cfRule type="expression" dxfId="12" priority="4">
      <formula>IF($C15=$J$48,TRUE,FALSE)</formula>
    </cfRule>
  </conditionalFormatting>
  <dataValidations count="4">
    <dataValidation type="list" allowBlank="1" showInputMessage="1" showErrorMessage="1" sqref="C8:F8">
      <formula1>#REF!</formula1>
    </dataValidation>
    <dataValidation type="list" allowBlank="1" showInputMessage="1" showErrorMessage="1" sqref="D21:G21 I15:J20">
      <formula1>#REF!</formula1>
    </dataValidation>
    <dataValidation type="list" allowBlank="1" showInputMessage="1" showErrorMessage="1" sqref="E15:H20">
      <formula1>$D$22:$H$22</formula1>
    </dataValidation>
    <dataValidation type="list" allowBlank="1" showInputMessage="1" showErrorMessage="1" sqref="D7:H7 J7">
      <formula1>$D$9:$I$9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K34"/>
  <sheetViews>
    <sheetView showGridLines="0" showZeros="0" zoomScale="55" zoomScaleNormal="55" zoomScaleSheetLayoutView="80" workbookViewId="0">
      <selection activeCell="D7" sqref="D7:K7"/>
    </sheetView>
  </sheetViews>
  <sheetFormatPr defaultRowHeight="30" customHeight="1"/>
  <cols>
    <col min="1" max="1" width="3.7109375" style="137" customWidth="1"/>
    <col min="2" max="2" width="18.7109375" style="137" bestFit="1" customWidth="1"/>
    <col min="3" max="3" width="10.140625" style="137" customWidth="1"/>
    <col min="4" max="4" width="10.28515625" style="137" customWidth="1"/>
    <col min="5" max="5" width="10.28515625" style="137" bestFit="1" customWidth="1"/>
    <col min="6" max="6" width="12.28515625" style="137" customWidth="1"/>
    <col min="7" max="7" width="10.28515625" style="137" bestFit="1" customWidth="1"/>
    <col min="8" max="8" width="5.7109375" style="137" customWidth="1"/>
    <col min="9" max="9" width="4.42578125" style="137" customWidth="1"/>
    <col min="10" max="10" width="5.7109375" style="137" customWidth="1"/>
    <col min="11" max="11" width="4.85546875" style="137" customWidth="1"/>
    <col min="12" max="12" width="2.42578125" style="137" customWidth="1"/>
    <col min="13" max="14" width="12.7109375" style="137" customWidth="1"/>
    <col min="15" max="25" width="12.7109375" style="137" hidden="1" customWidth="1"/>
    <col min="26" max="37" width="5.7109375" style="137" hidden="1" customWidth="1"/>
    <col min="38" max="38" width="5.7109375" style="137" customWidth="1"/>
    <col min="39" max="42" width="9.140625" style="137"/>
    <col min="43" max="43" width="20.85546875" style="137" bestFit="1" customWidth="1"/>
    <col min="44" max="44" width="9.28515625" style="137" bestFit="1" customWidth="1"/>
    <col min="45" max="16384" width="9.140625" style="137"/>
  </cols>
  <sheetData>
    <row r="1" spans="1:24" ht="30" customHeight="1">
      <c r="A1" s="122"/>
      <c r="B1" s="123"/>
      <c r="C1" s="124"/>
      <c r="D1" s="125"/>
      <c r="E1" s="125"/>
      <c r="F1" s="192">
        <f>'داده های  اولیه جلسه'!M17</f>
        <v>0</v>
      </c>
      <c r="G1" s="192"/>
      <c r="H1" s="192"/>
      <c r="I1" s="241" t="str">
        <f>'داده های  اولیه جلسه'!O17</f>
        <v>موضوع جلسه :</v>
      </c>
      <c r="J1" s="241"/>
      <c r="K1" s="241"/>
      <c r="L1" s="126"/>
    </row>
    <row r="2" spans="1:24" ht="30" customHeight="1">
      <c r="A2" s="122"/>
      <c r="B2" s="123"/>
      <c r="C2" s="124"/>
      <c r="D2" s="125"/>
      <c r="E2" s="125"/>
      <c r="F2" s="242">
        <f>'داده های  اولیه جلسه'!M18</f>
        <v>0</v>
      </c>
      <c r="G2" s="242"/>
      <c r="H2" s="242"/>
      <c r="I2" s="243" t="str">
        <f>'داده های  اولیه جلسه'!O18</f>
        <v xml:space="preserve">           تاریخ:</v>
      </c>
      <c r="J2" s="243"/>
      <c r="K2" s="243"/>
      <c r="L2" s="126"/>
    </row>
    <row r="3" spans="1:24" ht="30" customHeight="1">
      <c r="A3" s="122"/>
      <c r="B3" s="123"/>
      <c r="C3" s="124"/>
      <c r="D3" s="125"/>
      <c r="E3" s="125"/>
      <c r="F3" s="242">
        <f>'داده های  اولیه جلسه'!O21</f>
        <v>0</v>
      </c>
      <c r="G3" s="242"/>
      <c r="H3" s="242"/>
      <c r="I3" s="244" t="s">
        <v>31</v>
      </c>
      <c r="J3" s="244"/>
      <c r="K3" s="244"/>
      <c r="L3" s="126"/>
    </row>
    <row r="4" spans="1:24" ht="17.25" customHeight="1" thickBo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</row>
    <row r="5" spans="1:24" ht="34.5" customHeight="1">
      <c r="A5" s="126"/>
      <c r="B5" s="217" t="s">
        <v>30</v>
      </c>
      <c r="C5" s="218"/>
      <c r="D5" s="218"/>
      <c r="E5" s="218"/>
      <c r="F5" s="218"/>
      <c r="G5" s="218"/>
      <c r="H5" s="218"/>
      <c r="I5" s="218"/>
      <c r="J5" s="218"/>
      <c r="K5" s="219"/>
      <c r="L5" s="126"/>
    </row>
    <row r="6" spans="1:24" ht="28.5" customHeight="1">
      <c r="A6" s="126"/>
      <c r="B6" s="220" t="s">
        <v>50</v>
      </c>
      <c r="C6" s="221"/>
      <c r="D6" s="129">
        <f>'داده های  اولیه جلسه'!K30</f>
        <v>0</v>
      </c>
      <c r="E6" s="129">
        <f>'داده های  اولیه جلسه'!L30</f>
        <v>0</v>
      </c>
      <c r="F6" s="129">
        <f>'داده های  اولیه جلسه'!M30</f>
        <v>0</v>
      </c>
      <c r="G6" s="129">
        <f>'داده های  اولیه جلسه'!N30</f>
        <v>0</v>
      </c>
      <c r="H6" s="222">
        <f>'داده های  اولیه جلسه'!O30</f>
        <v>0</v>
      </c>
      <c r="I6" s="223"/>
      <c r="J6" s="222">
        <f>'داده های  اولیه جلسه'!$P$30</f>
        <v>0</v>
      </c>
      <c r="K6" s="224"/>
      <c r="L6" s="130"/>
    </row>
    <row r="7" spans="1:24" ht="24.75" customHeight="1" thickBot="1">
      <c r="A7" s="126"/>
      <c r="B7" s="225" t="s">
        <v>29</v>
      </c>
      <c r="C7" s="226"/>
      <c r="D7" s="180"/>
      <c r="E7" s="180"/>
      <c r="F7" s="180"/>
      <c r="G7" s="180"/>
      <c r="H7" s="227"/>
      <c r="I7" s="228"/>
      <c r="J7" s="227"/>
      <c r="K7" s="228"/>
      <c r="L7" s="126"/>
      <c r="M7" s="143"/>
      <c r="N7" s="143"/>
      <c r="O7" s="143"/>
      <c r="P7" s="144"/>
      <c r="Q7" s="144"/>
      <c r="R7" s="144"/>
      <c r="S7" s="143"/>
      <c r="T7" s="144"/>
      <c r="U7" s="144"/>
      <c r="V7" s="144"/>
      <c r="W7" s="143"/>
      <c r="X7" s="143"/>
    </row>
    <row r="8" spans="1:24" ht="18" customHeight="1" thickBot="1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</row>
    <row r="9" spans="1:24" s="143" customFormat="1" ht="25.5" customHeight="1" thickBot="1">
      <c r="A9" s="126"/>
      <c r="B9" s="229" t="s">
        <v>4</v>
      </c>
      <c r="C9" s="230"/>
      <c r="D9" s="134" t="s">
        <v>0</v>
      </c>
      <c r="E9" s="134" t="s">
        <v>1</v>
      </c>
      <c r="F9" s="134" t="s">
        <v>44</v>
      </c>
      <c r="G9" s="134" t="s">
        <v>2</v>
      </c>
      <c r="H9" s="231" t="s">
        <v>3</v>
      </c>
      <c r="I9" s="232"/>
      <c r="J9" s="126"/>
      <c r="K9" s="126"/>
      <c r="L9" s="126"/>
    </row>
    <row r="10" spans="1:24" ht="18.75" customHeight="1">
      <c r="A10" s="126"/>
      <c r="B10" s="135"/>
      <c r="C10" s="136"/>
      <c r="D10" s="136"/>
      <c r="E10" s="136"/>
      <c r="F10" s="136"/>
      <c r="G10" s="136"/>
      <c r="H10" s="136"/>
      <c r="I10" s="136"/>
      <c r="J10" s="126"/>
      <c r="K10" s="126"/>
      <c r="L10" s="126"/>
    </row>
    <row r="11" spans="1:24" ht="19.5" customHeight="1">
      <c r="A11" s="125"/>
      <c r="B11" s="135"/>
      <c r="C11" s="136"/>
      <c r="D11" s="136"/>
      <c r="E11" s="136"/>
      <c r="F11" s="136"/>
      <c r="G11" s="136"/>
      <c r="H11" s="136"/>
      <c r="I11" s="136"/>
      <c r="J11" s="126"/>
      <c r="K11" s="126"/>
      <c r="L11" s="125"/>
      <c r="R11" s="143"/>
    </row>
    <row r="12" spans="1:24" ht="15" customHeight="1" thickBot="1"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5"/>
    </row>
    <row r="13" spans="1:24" ht="30.75" customHeight="1">
      <c r="B13" s="126"/>
      <c r="C13" s="233" t="s">
        <v>66</v>
      </c>
      <c r="D13" s="234"/>
      <c r="E13" s="234"/>
      <c r="F13" s="234"/>
      <c r="G13" s="234"/>
      <c r="H13" s="234"/>
      <c r="I13" s="235"/>
      <c r="J13" s="138"/>
      <c r="K13" s="126"/>
      <c r="L13" s="126"/>
      <c r="M13" s="125"/>
    </row>
    <row r="14" spans="1:24" ht="30.75" customHeight="1">
      <c r="B14" s="126"/>
      <c r="C14" s="236" t="s">
        <v>11</v>
      </c>
      <c r="D14" s="237"/>
      <c r="E14" s="139">
        <f>'داده های  اولیه جلسه'!K26</f>
        <v>0</v>
      </c>
      <c r="F14" s="139">
        <f>'داده های  اولیه جلسه'!L26</f>
        <v>0</v>
      </c>
      <c r="G14" s="139">
        <f>'داده های  اولیه جلسه'!M26</f>
        <v>0</v>
      </c>
      <c r="H14" s="238">
        <f>'داده های  اولیه جلسه'!N26</f>
        <v>0</v>
      </c>
      <c r="I14" s="239"/>
      <c r="J14" s="126"/>
      <c r="K14" s="126"/>
      <c r="L14" s="126"/>
      <c r="M14" s="125"/>
      <c r="Q14" s="137">
        <v>1</v>
      </c>
      <c r="R14" s="137">
        <v>2</v>
      </c>
      <c r="S14" s="137">
        <v>3</v>
      </c>
      <c r="T14" s="137">
        <v>4</v>
      </c>
    </row>
    <row r="15" spans="1:24" ht="24" customHeight="1">
      <c r="B15" s="126"/>
      <c r="C15" s="215">
        <f>D6</f>
        <v>0</v>
      </c>
      <c r="D15" s="216"/>
      <c r="E15" s="181"/>
      <c r="F15" s="181"/>
      <c r="G15" s="181"/>
      <c r="H15" s="245"/>
      <c r="I15" s="246"/>
      <c r="J15" s="126"/>
      <c r="K15" s="126"/>
      <c r="L15" s="126"/>
      <c r="M15" s="125"/>
      <c r="Q15" s="137" t="b">
        <f t="shared" ref="Q15:T21" si="0">IF(Q$14&gt;$C$27,TRUE)</f>
        <v>1</v>
      </c>
      <c r="R15" s="137" t="b">
        <f t="shared" si="0"/>
        <v>1</v>
      </c>
      <c r="S15" s="137" t="b">
        <f t="shared" si="0"/>
        <v>1</v>
      </c>
      <c r="T15" s="137" t="b">
        <f t="shared" si="0"/>
        <v>1</v>
      </c>
    </row>
    <row r="16" spans="1:24" ht="24" customHeight="1">
      <c r="B16" s="126"/>
      <c r="C16" s="215">
        <f>E6</f>
        <v>0</v>
      </c>
      <c r="D16" s="216"/>
      <c r="E16" s="181"/>
      <c r="F16" s="181"/>
      <c r="G16" s="181"/>
      <c r="H16" s="245"/>
      <c r="I16" s="246"/>
      <c r="J16" s="126"/>
      <c r="K16" s="141"/>
      <c r="L16" s="126"/>
      <c r="M16" s="125"/>
      <c r="Q16" s="137" t="b">
        <f t="shared" si="0"/>
        <v>1</v>
      </c>
      <c r="R16" s="137" t="b">
        <f t="shared" si="0"/>
        <v>1</v>
      </c>
      <c r="S16" s="137" t="b">
        <f t="shared" si="0"/>
        <v>1</v>
      </c>
      <c r="T16" s="137" t="b">
        <f t="shared" si="0"/>
        <v>1</v>
      </c>
    </row>
    <row r="17" spans="2:37" ht="24" customHeight="1">
      <c r="B17" s="126"/>
      <c r="C17" s="203">
        <f>F6</f>
        <v>0</v>
      </c>
      <c r="D17" s="204"/>
      <c r="E17" s="181"/>
      <c r="F17" s="181"/>
      <c r="G17" s="181"/>
      <c r="H17" s="245"/>
      <c r="I17" s="246"/>
      <c r="J17" s="126"/>
      <c r="K17" s="126"/>
      <c r="L17" s="126"/>
      <c r="M17" s="125"/>
      <c r="Q17" s="137" t="b">
        <f t="shared" si="0"/>
        <v>1</v>
      </c>
      <c r="R17" s="137" t="b">
        <f t="shared" si="0"/>
        <v>1</v>
      </c>
      <c r="S17" s="137" t="b">
        <f t="shared" si="0"/>
        <v>1</v>
      </c>
      <c r="T17" s="137" t="b">
        <f t="shared" si="0"/>
        <v>1</v>
      </c>
    </row>
    <row r="18" spans="2:37" ht="24" customHeight="1">
      <c r="B18" s="126"/>
      <c r="C18" s="215">
        <f>G6</f>
        <v>0</v>
      </c>
      <c r="D18" s="216"/>
      <c r="E18" s="181"/>
      <c r="F18" s="181"/>
      <c r="G18" s="181"/>
      <c r="H18" s="245"/>
      <c r="I18" s="246"/>
      <c r="J18" s="126"/>
      <c r="K18" s="126"/>
      <c r="L18" s="126"/>
      <c r="M18" s="125"/>
      <c r="Q18" s="137" t="b">
        <f t="shared" si="0"/>
        <v>1</v>
      </c>
      <c r="R18" s="137" t="b">
        <f t="shared" si="0"/>
        <v>1</v>
      </c>
      <c r="S18" s="137" t="b">
        <f t="shared" si="0"/>
        <v>1</v>
      </c>
      <c r="T18" s="137" t="b">
        <f t="shared" si="0"/>
        <v>1</v>
      </c>
    </row>
    <row r="19" spans="2:37" ht="24" customHeight="1">
      <c r="B19" s="126"/>
      <c r="C19" s="203">
        <f>H6</f>
        <v>0</v>
      </c>
      <c r="D19" s="204"/>
      <c r="E19" s="181"/>
      <c r="F19" s="181"/>
      <c r="G19" s="181"/>
      <c r="H19" s="245"/>
      <c r="I19" s="246"/>
      <c r="J19" s="126"/>
      <c r="K19" s="126"/>
      <c r="L19" s="126"/>
      <c r="M19" s="125"/>
      <c r="Q19" s="137" t="b">
        <f t="shared" si="0"/>
        <v>1</v>
      </c>
      <c r="R19" s="137" t="b">
        <f t="shared" si="0"/>
        <v>1</v>
      </c>
      <c r="S19" s="137" t="b">
        <f t="shared" si="0"/>
        <v>1</v>
      </c>
      <c r="T19" s="137" t="b">
        <f t="shared" si="0"/>
        <v>1</v>
      </c>
    </row>
    <row r="20" spans="2:37" ht="24" customHeight="1" thickBot="1">
      <c r="B20" s="126"/>
      <c r="C20" s="207">
        <f>J6</f>
        <v>0</v>
      </c>
      <c r="D20" s="208"/>
      <c r="E20" s="180"/>
      <c r="F20" s="180"/>
      <c r="G20" s="180"/>
      <c r="H20" s="227"/>
      <c r="I20" s="247"/>
      <c r="J20" s="126"/>
      <c r="K20" s="126"/>
      <c r="L20" s="126"/>
      <c r="M20" s="125"/>
      <c r="Q20" s="137" t="b">
        <f t="shared" si="0"/>
        <v>1</v>
      </c>
      <c r="R20" s="137" t="b">
        <f t="shared" si="0"/>
        <v>1</v>
      </c>
      <c r="S20" s="137" t="b">
        <f t="shared" si="0"/>
        <v>1</v>
      </c>
      <c r="T20" s="137" t="b">
        <f t="shared" si="0"/>
        <v>1</v>
      </c>
    </row>
    <row r="21" spans="2:37" ht="14.25" customHeight="1" thickBot="1"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5"/>
      <c r="Q21" s="137" t="b">
        <f t="shared" si="0"/>
        <v>1</v>
      </c>
      <c r="R21" s="137" t="b">
        <f t="shared" si="0"/>
        <v>1</v>
      </c>
      <c r="S21" s="137" t="b">
        <f t="shared" si="0"/>
        <v>1</v>
      </c>
      <c r="T21" s="137" t="b">
        <f t="shared" si="0"/>
        <v>1</v>
      </c>
    </row>
    <row r="22" spans="2:37" ht="36" customHeight="1" thickBot="1">
      <c r="B22" s="213" t="s">
        <v>65</v>
      </c>
      <c r="C22" s="214"/>
      <c r="D22" s="142" t="s">
        <v>5</v>
      </c>
      <c r="E22" s="134" t="s">
        <v>6</v>
      </c>
      <c r="F22" s="134" t="s">
        <v>44</v>
      </c>
      <c r="G22" s="134" t="s">
        <v>8</v>
      </c>
      <c r="H22" s="211" t="s">
        <v>9</v>
      </c>
      <c r="I22" s="212"/>
      <c r="J22" s="136"/>
      <c r="K22" s="126"/>
      <c r="L22" s="126"/>
      <c r="M22" s="125"/>
    </row>
    <row r="23" spans="2:37" ht="15" customHeight="1"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5"/>
    </row>
    <row r="24" spans="2:37" ht="5.25" customHeight="1">
      <c r="B24" s="125"/>
      <c r="C24" s="125"/>
      <c r="D24" s="125"/>
      <c r="E24" s="125"/>
      <c r="F24" s="125"/>
      <c r="G24" s="125"/>
      <c r="H24" s="125"/>
      <c r="I24" s="125"/>
      <c r="J24" s="126"/>
      <c r="K24" s="126"/>
      <c r="L24" s="126"/>
      <c r="M24" s="125"/>
    </row>
    <row r="25" spans="2:37" ht="30" customHeight="1">
      <c r="B25" s="125"/>
      <c r="C25" s="125"/>
      <c r="D25" s="125"/>
      <c r="E25" s="125"/>
      <c r="F25" s="125"/>
      <c r="G25" s="125"/>
      <c r="H25" s="125"/>
      <c r="I25" s="125"/>
      <c r="J25" s="125"/>
      <c r="K25" s="126"/>
      <c r="L25" s="125"/>
      <c r="M25" s="125"/>
    </row>
    <row r="26" spans="2:37" ht="30" hidden="1" customHeight="1">
      <c r="K26" s="143"/>
    </row>
    <row r="27" spans="2:37" ht="30" hidden="1" customHeight="1">
      <c r="C27" s="145">
        <f>'داده های  اولیه جلسه'!R26</f>
        <v>0</v>
      </c>
      <c r="K27" s="143"/>
    </row>
    <row r="28" spans="2:37" ht="30" hidden="1" customHeight="1">
      <c r="K28" s="143"/>
    </row>
    <row r="29" spans="2:37" ht="30" customHeight="1">
      <c r="K29" s="143"/>
      <c r="X29" s="146">
        <f>'داده های  اولیه جلسه'!$R$30</f>
        <v>0</v>
      </c>
      <c r="Y29" s="146">
        <v>1</v>
      </c>
      <c r="Z29" s="146" t="b">
        <f t="shared" ref="Z29:AE29" si="1">IF($Y$29&gt;$X$29,TRUE)</f>
        <v>1</v>
      </c>
      <c r="AA29" s="146" t="b">
        <f t="shared" si="1"/>
        <v>1</v>
      </c>
      <c r="AB29" s="146" t="b">
        <f t="shared" si="1"/>
        <v>1</v>
      </c>
      <c r="AC29" s="146" t="b">
        <f t="shared" si="1"/>
        <v>1</v>
      </c>
      <c r="AD29" s="146" t="b">
        <f t="shared" si="1"/>
        <v>1</v>
      </c>
      <c r="AE29" s="146" t="b">
        <f t="shared" si="1"/>
        <v>1</v>
      </c>
    </row>
    <row r="30" spans="2:37" ht="30" customHeight="1">
      <c r="X30" s="146"/>
      <c r="Y30" s="146"/>
      <c r="Z30" s="146"/>
      <c r="AA30" s="146"/>
      <c r="AB30" s="146"/>
      <c r="AC30" s="146"/>
      <c r="AD30" s="146"/>
      <c r="AE30" s="146"/>
    </row>
    <row r="31" spans="2:37" ht="30" customHeight="1">
      <c r="X31" s="146"/>
      <c r="Y31" s="146"/>
      <c r="Z31" s="146"/>
      <c r="AA31" s="146"/>
      <c r="AB31" s="146"/>
      <c r="AC31" s="146"/>
      <c r="AD31" s="146"/>
      <c r="AE31" s="146"/>
      <c r="AF31" s="143"/>
      <c r="AG31" s="143"/>
    </row>
    <row r="32" spans="2:37" ht="30" customHeight="1"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</row>
    <row r="33" spans="23:37" ht="30" customHeight="1"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</row>
    <row r="34" spans="23:37" ht="30" customHeight="1">
      <c r="W34" s="146"/>
      <c r="X34" s="146"/>
      <c r="Y34" s="146"/>
      <c r="Z34" s="146"/>
      <c r="AA34" s="146"/>
      <c r="AB34" s="146"/>
      <c r="AC34" s="146"/>
      <c r="AD34" s="146"/>
    </row>
  </sheetData>
  <sheetProtection selectLockedCells="1"/>
  <dataConsolidate function="varp" topLabels="1" link="1">
    <dataRefs count="2">
      <dataRef ref="A2:A6" sheet="DATA BASE"/>
      <dataRef ref="A9:A13" sheet="DATA BASE"/>
    </dataRefs>
  </dataConsolidate>
  <mergeCells count="32">
    <mergeCell ref="H20:I20"/>
    <mergeCell ref="H22:I22"/>
    <mergeCell ref="C13:I13"/>
    <mergeCell ref="H14:I14"/>
    <mergeCell ref="H15:I15"/>
    <mergeCell ref="H16:I16"/>
    <mergeCell ref="C19:D19"/>
    <mergeCell ref="C20:D20"/>
    <mergeCell ref="H19:I19"/>
    <mergeCell ref="B22:C22"/>
    <mergeCell ref="B5:K5"/>
    <mergeCell ref="B6:C6"/>
    <mergeCell ref="H6:I6"/>
    <mergeCell ref="J6:K6"/>
    <mergeCell ref="F1:H1"/>
    <mergeCell ref="I1:K1"/>
    <mergeCell ref="F2:H2"/>
    <mergeCell ref="I2:K2"/>
    <mergeCell ref="F3:H3"/>
    <mergeCell ref="I3:K3"/>
    <mergeCell ref="H7:I7"/>
    <mergeCell ref="J7:K7"/>
    <mergeCell ref="C14:D14"/>
    <mergeCell ref="C18:D18"/>
    <mergeCell ref="B7:C7"/>
    <mergeCell ref="C15:D15"/>
    <mergeCell ref="C16:D16"/>
    <mergeCell ref="C17:D17"/>
    <mergeCell ref="B9:C9"/>
    <mergeCell ref="H9:I9"/>
    <mergeCell ref="H17:I17"/>
    <mergeCell ref="H18:I18"/>
  </mergeCells>
  <conditionalFormatting sqref="D7">
    <cfRule type="expression" dxfId="11" priority="10">
      <formula>IF(D6=$AP$1,TRUE,FALSE)</formula>
    </cfRule>
  </conditionalFormatting>
  <conditionalFormatting sqref="E7:H7 J7">
    <cfRule type="expression" dxfId="10" priority="9">
      <formula>IF(E6=$AP$1,TRUE,FALSE)</formula>
    </cfRule>
  </conditionalFormatting>
  <conditionalFormatting sqref="H15:H20">
    <cfRule type="expression" dxfId="9" priority="1">
      <formula>IF(H$14=$J$48,TRUE,FALSE)</formula>
    </cfRule>
  </conditionalFormatting>
  <conditionalFormatting sqref="H15:H20">
    <cfRule type="expression" dxfId="8" priority="2">
      <formula>IF($C15=$J$48,TRUE,FALSE)</formula>
    </cfRule>
  </conditionalFormatting>
  <conditionalFormatting sqref="E15:G20">
    <cfRule type="expression" dxfId="7" priority="3">
      <formula>IF(E$14=$J$48,TRUE,FALSE)</formula>
    </cfRule>
  </conditionalFormatting>
  <conditionalFormatting sqref="E15:G20">
    <cfRule type="expression" dxfId="6" priority="4">
      <formula>IF($C15=$J$48,TRUE,FALSE)</formula>
    </cfRule>
  </conditionalFormatting>
  <dataValidations count="4">
    <dataValidation type="list" allowBlank="1" showInputMessage="1" showErrorMessage="1" sqref="C8:F8">
      <formula1>#REF!</formula1>
    </dataValidation>
    <dataValidation type="list" allowBlank="1" showInputMessage="1" showErrorMessage="1" sqref="D21:G21 I15:J20">
      <formula1>#REF!</formula1>
    </dataValidation>
    <dataValidation type="list" allowBlank="1" showInputMessage="1" showErrorMessage="1" sqref="E15:H20">
      <formula1>$D$22:$H$22</formula1>
    </dataValidation>
    <dataValidation type="list" allowBlank="1" showInputMessage="1" showErrorMessage="1" sqref="D7:H7 J7">
      <formula1>$D$9:$I$9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L34"/>
  <sheetViews>
    <sheetView showGridLines="0" showZeros="0" topLeftCell="A7" zoomScale="70" zoomScaleNormal="70" zoomScaleSheetLayoutView="80" workbookViewId="0">
      <selection activeCell="E15" sqref="E15:I20"/>
    </sheetView>
  </sheetViews>
  <sheetFormatPr defaultRowHeight="30" customHeight="1"/>
  <cols>
    <col min="1" max="1" width="3.7109375" style="137" customWidth="1"/>
    <col min="2" max="2" width="18.5703125" style="137" bestFit="1" customWidth="1"/>
    <col min="3" max="3" width="10.42578125" style="137" customWidth="1"/>
    <col min="4" max="5" width="10.140625" style="137" customWidth="1"/>
    <col min="6" max="6" width="11.5703125" style="137" customWidth="1"/>
    <col min="7" max="7" width="10.28515625" style="137" bestFit="1" customWidth="1"/>
    <col min="8" max="8" width="5.7109375" style="137" customWidth="1"/>
    <col min="9" max="9" width="4.5703125" style="137" customWidth="1"/>
    <col min="10" max="10" width="5.7109375" style="137" customWidth="1"/>
    <col min="11" max="11" width="4.5703125" style="137" customWidth="1"/>
    <col min="12" max="12" width="3.42578125" style="137" customWidth="1"/>
    <col min="13" max="13" width="4.42578125" style="137" customWidth="1"/>
    <col min="14" max="15" width="12.7109375" style="137" customWidth="1"/>
    <col min="16" max="25" width="12.7109375" style="137" hidden="1" customWidth="1"/>
    <col min="26" max="37" width="5.7109375" style="137" hidden="1" customWidth="1"/>
    <col min="38" max="38" width="5.7109375" style="137" customWidth="1"/>
    <col min="39" max="39" width="9.140625" style="137" customWidth="1"/>
    <col min="40" max="42" width="9.140625" style="137"/>
    <col min="43" max="43" width="20.85546875" style="137" bestFit="1" customWidth="1"/>
    <col min="44" max="44" width="9.28515625" style="137" bestFit="1" customWidth="1"/>
    <col min="45" max="16384" width="9.140625" style="137"/>
  </cols>
  <sheetData>
    <row r="1" spans="1:24" ht="30" customHeight="1">
      <c r="A1" s="122"/>
      <c r="B1" s="123"/>
      <c r="C1" s="124"/>
      <c r="D1" s="125"/>
      <c r="E1" s="125"/>
      <c r="F1" s="192">
        <f>'داده های  اولیه جلسه'!M17</f>
        <v>0</v>
      </c>
      <c r="G1" s="192"/>
      <c r="H1" s="192"/>
      <c r="I1" s="241" t="str">
        <f>'داده های  اولیه جلسه'!O17</f>
        <v>موضوع جلسه :</v>
      </c>
      <c r="J1" s="241"/>
      <c r="K1" s="241"/>
      <c r="L1" s="126"/>
    </row>
    <row r="2" spans="1:24" ht="30" customHeight="1">
      <c r="A2" s="122"/>
      <c r="B2" s="123"/>
      <c r="C2" s="124"/>
      <c r="D2" s="125"/>
      <c r="E2" s="125"/>
      <c r="F2" s="242">
        <f>'داده های  اولیه جلسه'!M18</f>
        <v>0</v>
      </c>
      <c r="G2" s="242"/>
      <c r="H2" s="242"/>
      <c r="I2" s="243" t="str">
        <f>'داده های  اولیه جلسه'!O18</f>
        <v xml:space="preserve">           تاریخ:</v>
      </c>
      <c r="J2" s="243"/>
      <c r="K2" s="243"/>
      <c r="L2" s="126"/>
    </row>
    <row r="3" spans="1:24" ht="30" customHeight="1">
      <c r="A3" s="122"/>
      <c r="B3" s="123"/>
      <c r="C3" s="124"/>
      <c r="D3" s="125"/>
      <c r="E3" s="125"/>
      <c r="F3" s="242">
        <f>'داده های  اولیه جلسه'!P21</f>
        <v>0</v>
      </c>
      <c r="G3" s="242"/>
      <c r="H3" s="242"/>
      <c r="I3" s="244" t="s">
        <v>31</v>
      </c>
      <c r="J3" s="244"/>
      <c r="K3" s="244"/>
      <c r="L3" s="126"/>
    </row>
    <row r="4" spans="1:24" ht="15.75" customHeight="1" thickBo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</row>
    <row r="5" spans="1:24" ht="33" customHeight="1">
      <c r="A5" s="126"/>
      <c r="B5" s="217" t="s">
        <v>30</v>
      </c>
      <c r="C5" s="218"/>
      <c r="D5" s="218"/>
      <c r="E5" s="218"/>
      <c r="F5" s="218"/>
      <c r="G5" s="218"/>
      <c r="H5" s="218"/>
      <c r="I5" s="218"/>
      <c r="J5" s="218"/>
      <c r="K5" s="219"/>
      <c r="L5" s="126"/>
    </row>
    <row r="6" spans="1:24" ht="30.75" customHeight="1">
      <c r="A6" s="126"/>
      <c r="B6" s="220" t="s">
        <v>50</v>
      </c>
      <c r="C6" s="221"/>
      <c r="D6" s="129">
        <f>'داده های  اولیه جلسه'!K30</f>
        <v>0</v>
      </c>
      <c r="E6" s="129">
        <f>'داده های  اولیه جلسه'!L30</f>
        <v>0</v>
      </c>
      <c r="F6" s="129">
        <f>'داده های  اولیه جلسه'!M30</f>
        <v>0</v>
      </c>
      <c r="G6" s="129">
        <f>'داده های  اولیه جلسه'!N30</f>
        <v>0</v>
      </c>
      <c r="H6" s="222">
        <f>'داده های  اولیه جلسه'!O30</f>
        <v>0</v>
      </c>
      <c r="I6" s="223"/>
      <c r="J6" s="222">
        <f>'داده های  اولیه جلسه'!$P$30</f>
        <v>0</v>
      </c>
      <c r="K6" s="224"/>
      <c r="L6" s="130"/>
      <c r="N6" s="144"/>
      <c r="O6" s="143"/>
      <c r="P6" s="144"/>
      <c r="Q6" s="144"/>
      <c r="R6" s="144"/>
      <c r="S6" s="143"/>
      <c r="T6" s="144"/>
      <c r="U6" s="144"/>
      <c r="V6" s="144"/>
      <c r="W6" s="143"/>
      <c r="X6" s="143"/>
    </row>
    <row r="7" spans="1:24" ht="24.75" customHeight="1" thickBot="1">
      <c r="A7" s="126"/>
      <c r="B7" s="225" t="s">
        <v>29</v>
      </c>
      <c r="C7" s="226"/>
      <c r="D7" s="180" t="s">
        <v>44</v>
      </c>
      <c r="E7" s="180" t="s">
        <v>44</v>
      </c>
      <c r="F7" s="180" t="s">
        <v>44</v>
      </c>
      <c r="G7" s="180" t="s">
        <v>44</v>
      </c>
      <c r="H7" s="227" t="s">
        <v>44</v>
      </c>
      <c r="I7" s="228"/>
      <c r="J7" s="227" t="s">
        <v>44</v>
      </c>
      <c r="K7" s="228"/>
      <c r="L7" s="126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</row>
    <row r="8" spans="1:24" s="143" customFormat="1" ht="9" customHeight="1" thickBot="1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37"/>
    </row>
    <row r="9" spans="1:24" ht="24.75" customHeight="1" thickBot="1">
      <c r="A9" s="126"/>
      <c r="B9" s="229" t="s">
        <v>4</v>
      </c>
      <c r="C9" s="230"/>
      <c r="D9" s="134" t="s">
        <v>0</v>
      </c>
      <c r="E9" s="134" t="s">
        <v>1</v>
      </c>
      <c r="F9" s="134" t="s">
        <v>44</v>
      </c>
      <c r="G9" s="134" t="s">
        <v>2</v>
      </c>
      <c r="H9" s="231" t="s">
        <v>3</v>
      </c>
      <c r="I9" s="232"/>
      <c r="J9" s="126"/>
      <c r="K9" s="126"/>
      <c r="L9" s="126"/>
    </row>
    <row r="10" spans="1:24" ht="16.5" customHeight="1">
      <c r="A10" s="126"/>
      <c r="B10" s="135"/>
      <c r="C10" s="136"/>
      <c r="D10" s="136"/>
      <c r="E10" s="136"/>
      <c r="F10" s="136"/>
      <c r="G10" s="136"/>
      <c r="H10" s="136"/>
      <c r="I10" s="136"/>
      <c r="J10" s="126"/>
      <c r="K10" s="126"/>
      <c r="L10" s="126"/>
      <c r="R10" s="143"/>
    </row>
    <row r="11" spans="1:24" ht="21.75" customHeight="1">
      <c r="A11" s="125"/>
      <c r="B11" s="135"/>
      <c r="C11" s="136"/>
      <c r="D11" s="136"/>
      <c r="E11" s="136"/>
      <c r="F11" s="136"/>
      <c r="G11" s="136"/>
      <c r="H11" s="136"/>
      <c r="I11" s="136"/>
      <c r="J11" s="126"/>
      <c r="K11" s="126"/>
      <c r="L11" s="125"/>
    </row>
    <row r="12" spans="1:24" ht="15" customHeight="1" thickBot="1"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5"/>
    </row>
    <row r="13" spans="1:24" ht="33.75" customHeight="1">
      <c r="B13" s="126"/>
      <c r="C13" s="233" t="s">
        <v>66</v>
      </c>
      <c r="D13" s="234"/>
      <c r="E13" s="234"/>
      <c r="F13" s="234"/>
      <c r="G13" s="234"/>
      <c r="H13" s="234"/>
      <c r="I13" s="235"/>
      <c r="J13" s="138"/>
      <c r="K13" s="126"/>
      <c r="L13" s="126"/>
      <c r="M13" s="125"/>
      <c r="Q13" s="137">
        <v>1</v>
      </c>
      <c r="R13" s="137">
        <v>2</v>
      </c>
      <c r="S13" s="137">
        <v>3</v>
      </c>
      <c r="T13" s="137">
        <v>4</v>
      </c>
    </row>
    <row r="14" spans="1:24" ht="26.25" customHeight="1">
      <c r="B14" s="126"/>
      <c r="C14" s="236" t="s">
        <v>11</v>
      </c>
      <c r="D14" s="237"/>
      <c r="E14" s="139">
        <f>'داده های  اولیه جلسه'!K26</f>
        <v>0</v>
      </c>
      <c r="F14" s="139">
        <f>'داده های  اولیه جلسه'!L26</f>
        <v>0</v>
      </c>
      <c r="G14" s="139">
        <f>'داده های  اولیه جلسه'!M26</f>
        <v>0</v>
      </c>
      <c r="H14" s="238">
        <f>'داده های  اولیه جلسه'!N26</f>
        <v>0</v>
      </c>
      <c r="I14" s="239"/>
      <c r="J14" s="126"/>
      <c r="K14" s="126"/>
      <c r="L14" s="126"/>
      <c r="M14" s="125"/>
      <c r="Q14" s="137" t="b">
        <f t="shared" ref="Q14:T20" si="0">IF(Q$13&gt;$C$27,TRUE)</f>
        <v>1</v>
      </c>
      <c r="R14" s="137" t="b">
        <f t="shared" si="0"/>
        <v>1</v>
      </c>
      <c r="S14" s="137" t="b">
        <f t="shared" si="0"/>
        <v>1</v>
      </c>
      <c r="T14" s="137" t="b">
        <f t="shared" si="0"/>
        <v>1</v>
      </c>
    </row>
    <row r="15" spans="1:24" ht="24" customHeight="1">
      <c r="B15" s="126"/>
      <c r="C15" s="215">
        <f>D6</f>
        <v>0</v>
      </c>
      <c r="D15" s="216"/>
      <c r="E15" s="181"/>
      <c r="F15" s="181"/>
      <c r="G15" s="181"/>
      <c r="H15" s="245"/>
      <c r="I15" s="246"/>
      <c r="J15" s="126"/>
      <c r="K15" s="126"/>
      <c r="L15" s="126"/>
      <c r="M15" s="125"/>
      <c r="Q15" s="137" t="b">
        <f t="shared" si="0"/>
        <v>1</v>
      </c>
      <c r="R15" s="137" t="b">
        <f t="shared" si="0"/>
        <v>1</v>
      </c>
      <c r="S15" s="137" t="b">
        <f t="shared" si="0"/>
        <v>1</v>
      </c>
      <c r="T15" s="137" t="b">
        <f t="shared" si="0"/>
        <v>1</v>
      </c>
    </row>
    <row r="16" spans="1:24" ht="24" customHeight="1">
      <c r="B16" s="126"/>
      <c r="C16" s="215">
        <f>E6</f>
        <v>0</v>
      </c>
      <c r="D16" s="216"/>
      <c r="E16" s="181"/>
      <c r="F16" s="181"/>
      <c r="G16" s="181"/>
      <c r="H16" s="245"/>
      <c r="I16" s="246"/>
      <c r="J16" s="126"/>
      <c r="K16" s="141"/>
      <c r="L16" s="126"/>
      <c r="M16" s="125"/>
      <c r="Q16" s="137" t="b">
        <f t="shared" si="0"/>
        <v>1</v>
      </c>
      <c r="R16" s="137" t="b">
        <f t="shared" si="0"/>
        <v>1</v>
      </c>
      <c r="S16" s="137" t="b">
        <f t="shared" si="0"/>
        <v>1</v>
      </c>
      <c r="T16" s="137" t="b">
        <f t="shared" si="0"/>
        <v>1</v>
      </c>
    </row>
    <row r="17" spans="2:38" ht="24" customHeight="1">
      <c r="B17" s="126"/>
      <c r="C17" s="203">
        <f>F6</f>
        <v>0</v>
      </c>
      <c r="D17" s="204"/>
      <c r="E17" s="181"/>
      <c r="F17" s="181"/>
      <c r="G17" s="181"/>
      <c r="H17" s="245"/>
      <c r="I17" s="246"/>
      <c r="J17" s="126"/>
      <c r="K17" s="126"/>
      <c r="L17" s="126"/>
      <c r="M17" s="125"/>
      <c r="Q17" s="137" t="b">
        <f t="shared" si="0"/>
        <v>1</v>
      </c>
      <c r="R17" s="137" t="b">
        <f t="shared" si="0"/>
        <v>1</v>
      </c>
      <c r="S17" s="137" t="b">
        <f t="shared" si="0"/>
        <v>1</v>
      </c>
      <c r="T17" s="137" t="b">
        <f t="shared" si="0"/>
        <v>1</v>
      </c>
    </row>
    <row r="18" spans="2:38" ht="24" customHeight="1">
      <c r="B18" s="126"/>
      <c r="C18" s="215">
        <f>G6</f>
        <v>0</v>
      </c>
      <c r="D18" s="216"/>
      <c r="E18" s="181"/>
      <c r="F18" s="181"/>
      <c r="G18" s="181"/>
      <c r="H18" s="245"/>
      <c r="I18" s="246"/>
      <c r="J18" s="126"/>
      <c r="K18" s="126"/>
      <c r="L18" s="126"/>
      <c r="M18" s="125"/>
      <c r="Q18" s="137" t="b">
        <f t="shared" si="0"/>
        <v>1</v>
      </c>
      <c r="R18" s="137" t="b">
        <f t="shared" si="0"/>
        <v>1</v>
      </c>
      <c r="S18" s="137" t="b">
        <f t="shared" si="0"/>
        <v>1</v>
      </c>
      <c r="T18" s="137" t="b">
        <f t="shared" si="0"/>
        <v>1</v>
      </c>
    </row>
    <row r="19" spans="2:38" ht="24" customHeight="1">
      <c r="B19" s="126"/>
      <c r="C19" s="203">
        <f>H6</f>
        <v>0</v>
      </c>
      <c r="D19" s="204"/>
      <c r="E19" s="181"/>
      <c r="F19" s="181"/>
      <c r="G19" s="181"/>
      <c r="H19" s="245"/>
      <c r="I19" s="246"/>
      <c r="J19" s="126"/>
      <c r="K19" s="126"/>
      <c r="L19" s="126"/>
      <c r="M19" s="125"/>
      <c r="Q19" s="137" t="b">
        <f t="shared" si="0"/>
        <v>1</v>
      </c>
      <c r="R19" s="137" t="b">
        <f t="shared" si="0"/>
        <v>1</v>
      </c>
      <c r="S19" s="137" t="b">
        <f t="shared" si="0"/>
        <v>1</v>
      </c>
      <c r="T19" s="137" t="b">
        <f t="shared" si="0"/>
        <v>1</v>
      </c>
    </row>
    <row r="20" spans="2:38" ht="24" customHeight="1" thickBot="1">
      <c r="B20" s="126"/>
      <c r="C20" s="207">
        <f>J6</f>
        <v>0</v>
      </c>
      <c r="D20" s="208"/>
      <c r="E20" s="180"/>
      <c r="F20" s="180"/>
      <c r="G20" s="180"/>
      <c r="H20" s="227"/>
      <c r="I20" s="247"/>
      <c r="J20" s="126"/>
      <c r="K20" s="126"/>
      <c r="L20" s="126"/>
      <c r="M20" s="125"/>
      <c r="Q20" s="137" t="b">
        <f t="shared" si="0"/>
        <v>1</v>
      </c>
      <c r="R20" s="137" t="b">
        <f t="shared" si="0"/>
        <v>1</v>
      </c>
      <c r="S20" s="137" t="b">
        <f t="shared" si="0"/>
        <v>1</v>
      </c>
      <c r="T20" s="137" t="b">
        <f t="shared" si="0"/>
        <v>1</v>
      </c>
    </row>
    <row r="21" spans="2:38" ht="16.5" customHeight="1" thickBot="1"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5"/>
    </row>
    <row r="22" spans="2:38" ht="30.75" customHeight="1" thickBot="1">
      <c r="B22" s="213" t="s">
        <v>65</v>
      </c>
      <c r="C22" s="214"/>
      <c r="D22" s="142" t="s">
        <v>5</v>
      </c>
      <c r="E22" s="134" t="s">
        <v>6</v>
      </c>
      <c r="F22" s="134" t="s">
        <v>44</v>
      </c>
      <c r="G22" s="134" t="s">
        <v>8</v>
      </c>
      <c r="H22" s="211" t="s">
        <v>9</v>
      </c>
      <c r="I22" s="212"/>
      <c r="J22" s="136"/>
      <c r="K22" s="126"/>
      <c r="L22" s="126"/>
      <c r="M22" s="125"/>
    </row>
    <row r="23" spans="2:38" ht="16.5" customHeight="1"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5"/>
    </row>
    <row r="24" spans="2:38" ht="4.5" customHeight="1">
      <c r="B24" s="125"/>
      <c r="C24" s="125"/>
      <c r="D24" s="125"/>
      <c r="E24" s="125"/>
      <c r="F24" s="125"/>
      <c r="G24" s="125"/>
      <c r="H24" s="125"/>
      <c r="I24" s="125"/>
      <c r="J24" s="126"/>
      <c r="K24" s="126"/>
      <c r="L24" s="126"/>
      <c r="M24" s="125"/>
    </row>
    <row r="25" spans="2:38" ht="30" customHeight="1">
      <c r="B25" s="125"/>
      <c r="C25" s="125"/>
      <c r="D25" s="125"/>
      <c r="E25" s="125"/>
      <c r="F25" s="125"/>
      <c r="G25" s="125"/>
      <c r="H25" s="125"/>
      <c r="I25" s="125"/>
      <c r="J25" s="125"/>
      <c r="K25" s="126"/>
      <c r="L25" s="125"/>
      <c r="M25" s="125"/>
    </row>
    <row r="26" spans="2:38" ht="30" hidden="1" customHeight="1">
      <c r="K26" s="143"/>
    </row>
    <row r="27" spans="2:38" ht="30" hidden="1" customHeight="1">
      <c r="C27" s="145">
        <f>'داده های  اولیه جلسه'!R26</f>
        <v>0</v>
      </c>
      <c r="K27" s="143"/>
    </row>
    <row r="28" spans="2:38" ht="30" hidden="1" customHeight="1">
      <c r="K28" s="143"/>
    </row>
    <row r="29" spans="2:38" ht="30" customHeight="1">
      <c r="K29" s="143"/>
      <c r="X29" s="146">
        <f>'داده های  اولیه جلسه'!$R$30</f>
        <v>0</v>
      </c>
      <c r="Y29" s="146">
        <v>1</v>
      </c>
      <c r="Z29" s="146" t="b">
        <f t="shared" ref="Z29:AE29" si="1">IF($Y$29&gt;$X$29,TRUE)</f>
        <v>1</v>
      </c>
      <c r="AA29" s="146" t="b">
        <f t="shared" si="1"/>
        <v>1</v>
      </c>
      <c r="AB29" s="146" t="b">
        <f t="shared" si="1"/>
        <v>1</v>
      </c>
      <c r="AC29" s="146" t="b">
        <f t="shared" si="1"/>
        <v>1</v>
      </c>
      <c r="AD29" s="146" t="b">
        <f t="shared" si="1"/>
        <v>1</v>
      </c>
      <c r="AE29" s="146" t="b">
        <f t="shared" si="1"/>
        <v>1</v>
      </c>
    </row>
    <row r="30" spans="2:38" ht="30" customHeight="1">
      <c r="X30" s="146"/>
      <c r="Y30" s="146">
        <v>2</v>
      </c>
      <c r="Z30" s="146" t="b">
        <f t="shared" ref="Z30:AE30" si="2">IF($Y$30&gt;$X$29,TRUE)</f>
        <v>1</v>
      </c>
      <c r="AA30" s="146" t="b">
        <f t="shared" si="2"/>
        <v>1</v>
      </c>
      <c r="AB30" s="146" t="b">
        <f t="shared" si="2"/>
        <v>1</v>
      </c>
      <c r="AC30" s="146" t="b">
        <f t="shared" si="2"/>
        <v>1</v>
      </c>
      <c r="AD30" s="146" t="b">
        <f t="shared" si="2"/>
        <v>1</v>
      </c>
      <c r="AE30" s="146" t="b">
        <f t="shared" si="2"/>
        <v>1</v>
      </c>
      <c r="AF30" s="137">
        <f>'داده های  اولیه جلسه'!$R$30</f>
        <v>0</v>
      </c>
    </row>
    <row r="31" spans="2:38" ht="30" customHeight="1">
      <c r="X31" s="146"/>
      <c r="Y31" s="146">
        <v>3</v>
      </c>
      <c r="Z31" s="146" t="b">
        <f t="shared" ref="Z31:AE31" si="3">IF($Y$31&gt;$X$29,TRUE)</f>
        <v>1</v>
      </c>
      <c r="AA31" s="146" t="b">
        <f t="shared" si="3"/>
        <v>1</v>
      </c>
      <c r="AB31" s="146" t="b">
        <f t="shared" si="3"/>
        <v>1</v>
      </c>
      <c r="AC31" s="146" t="b">
        <f t="shared" si="3"/>
        <v>1</v>
      </c>
      <c r="AD31" s="146" t="b">
        <f t="shared" si="3"/>
        <v>1</v>
      </c>
      <c r="AE31" s="146" t="b">
        <f t="shared" si="3"/>
        <v>1</v>
      </c>
      <c r="AF31" s="143">
        <v>1</v>
      </c>
      <c r="AG31" s="143">
        <v>2</v>
      </c>
      <c r="AH31" s="137">
        <v>3</v>
      </c>
      <c r="AI31" s="137">
        <v>4</v>
      </c>
      <c r="AJ31" s="137">
        <v>5</v>
      </c>
      <c r="AK31" s="137">
        <v>5</v>
      </c>
    </row>
    <row r="32" spans="2:38" ht="30" customHeight="1">
      <c r="X32" s="146"/>
      <c r="Y32" s="146">
        <v>4</v>
      </c>
      <c r="Z32" s="146" t="b">
        <f t="shared" ref="Z32:AE32" si="4">IF($Y$32&gt;$X$29,TRUE)</f>
        <v>1</v>
      </c>
      <c r="AA32" s="146" t="b">
        <f t="shared" si="4"/>
        <v>1</v>
      </c>
      <c r="AB32" s="146" t="b">
        <f t="shared" si="4"/>
        <v>1</v>
      </c>
      <c r="AC32" s="146" t="b">
        <f t="shared" si="4"/>
        <v>1</v>
      </c>
      <c r="AD32" s="146" t="b">
        <f t="shared" si="4"/>
        <v>1</v>
      </c>
      <c r="AE32" s="146" t="b">
        <f t="shared" si="4"/>
        <v>1</v>
      </c>
      <c r="AF32" s="146" t="b">
        <f t="shared" ref="AF32:AK33" si="5">IF($AF$30&lt;AF$31,TRUE)</f>
        <v>1</v>
      </c>
      <c r="AG32" s="146" t="b">
        <f t="shared" si="5"/>
        <v>1</v>
      </c>
      <c r="AH32" s="146" t="b">
        <f t="shared" si="5"/>
        <v>1</v>
      </c>
      <c r="AI32" s="146" t="b">
        <f t="shared" si="5"/>
        <v>1</v>
      </c>
      <c r="AJ32" s="146" t="b">
        <f t="shared" si="5"/>
        <v>1</v>
      </c>
      <c r="AK32" s="146" t="b">
        <f t="shared" si="5"/>
        <v>1</v>
      </c>
      <c r="AL32" s="146"/>
    </row>
    <row r="33" spans="23:38" ht="30" customHeight="1">
      <c r="X33" s="146"/>
      <c r="Y33" s="146">
        <v>5</v>
      </c>
      <c r="Z33" s="146" t="b">
        <f t="shared" ref="Z33:AE33" si="6">IF($Y$33&gt;$X$29,TRUE)</f>
        <v>1</v>
      </c>
      <c r="AA33" s="146" t="b">
        <f t="shared" si="6"/>
        <v>1</v>
      </c>
      <c r="AB33" s="146" t="b">
        <f t="shared" si="6"/>
        <v>1</v>
      </c>
      <c r="AC33" s="146" t="b">
        <f t="shared" si="6"/>
        <v>1</v>
      </c>
      <c r="AD33" s="146" t="b">
        <f t="shared" si="6"/>
        <v>1</v>
      </c>
      <c r="AE33" s="146" t="b">
        <f t="shared" si="6"/>
        <v>1</v>
      </c>
      <c r="AF33" s="146" t="b">
        <f t="shared" si="5"/>
        <v>1</v>
      </c>
      <c r="AG33" s="146" t="b">
        <f t="shared" si="5"/>
        <v>1</v>
      </c>
      <c r="AH33" s="146" t="b">
        <f t="shared" si="5"/>
        <v>1</v>
      </c>
      <c r="AI33" s="146" t="b">
        <f t="shared" si="5"/>
        <v>1</v>
      </c>
      <c r="AJ33" s="146" t="b">
        <f t="shared" si="5"/>
        <v>1</v>
      </c>
      <c r="AK33" s="146" t="b">
        <f t="shared" si="5"/>
        <v>1</v>
      </c>
      <c r="AL33" s="146"/>
    </row>
    <row r="34" spans="23:38" ht="30" customHeight="1">
      <c r="W34" s="146"/>
      <c r="X34" s="146">
        <v>6</v>
      </c>
      <c r="Y34" s="146" t="b">
        <f t="shared" ref="Y34:AD34" si="7">IF($X$34&gt;$X$29,TRUE)</f>
        <v>1</v>
      </c>
      <c r="Z34" s="146" t="b">
        <f t="shared" si="7"/>
        <v>1</v>
      </c>
      <c r="AA34" s="146" t="b">
        <f t="shared" si="7"/>
        <v>1</v>
      </c>
      <c r="AB34" s="146" t="b">
        <f t="shared" si="7"/>
        <v>1</v>
      </c>
      <c r="AC34" s="146" t="b">
        <f t="shared" si="7"/>
        <v>1</v>
      </c>
      <c r="AD34" s="146" t="b">
        <f t="shared" si="7"/>
        <v>1</v>
      </c>
    </row>
  </sheetData>
  <sheetProtection selectLockedCells="1"/>
  <dataConsolidate function="varp" topLabels="1" link="1">
    <dataRefs count="2">
      <dataRef ref="A2:A6" sheet="DATA BASE"/>
      <dataRef ref="A9:A13" sheet="DATA BASE"/>
    </dataRefs>
  </dataConsolidate>
  <mergeCells count="32">
    <mergeCell ref="H20:I20"/>
    <mergeCell ref="H22:I22"/>
    <mergeCell ref="H14:I14"/>
    <mergeCell ref="C13:I13"/>
    <mergeCell ref="H15:I15"/>
    <mergeCell ref="H16:I16"/>
    <mergeCell ref="H17:I17"/>
    <mergeCell ref="H18:I18"/>
    <mergeCell ref="H19:I19"/>
    <mergeCell ref="C15:D15"/>
    <mergeCell ref="C16:D16"/>
    <mergeCell ref="C17:D17"/>
    <mergeCell ref="C18:D18"/>
    <mergeCell ref="C19:D19"/>
    <mergeCell ref="C20:D20"/>
    <mergeCell ref="C14:D14"/>
    <mergeCell ref="B22:C22"/>
    <mergeCell ref="H9:I9"/>
    <mergeCell ref="F1:H1"/>
    <mergeCell ref="I1:K1"/>
    <mergeCell ref="F2:H2"/>
    <mergeCell ref="I2:K2"/>
    <mergeCell ref="F3:H3"/>
    <mergeCell ref="I3:K3"/>
    <mergeCell ref="B5:K5"/>
    <mergeCell ref="B6:C6"/>
    <mergeCell ref="H6:I6"/>
    <mergeCell ref="J6:K6"/>
    <mergeCell ref="H7:I7"/>
    <mergeCell ref="J7:K7"/>
    <mergeCell ref="B7:C7"/>
    <mergeCell ref="B9:C9"/>
  </mergeCells>
  <conditionalFormatting sqref="D7">
    <cfRule type="expression" dxfId="5" priority="10">
      <formula>IF(D6=$AP$1,TRUE,FALSE)</formula>
    </cfRule>
  </conditionalFormatting>
  <conditionalFormatting sqref="E7:H7 J7">
    <cfRule type="expression" dxfId="4" priority="9">
      <formula>IF(E6=$AP$1,TRUE,FALSE)</formula>
    </cfRule>
  </conditionalFormatting>
  <conditionalFormatting sqref="H15:H20">
    <cfRule type="expression" dxfId="3" priority="1">
      <formula>IF(H$14=$J$48,TRUE,FALSE)</formula>
    </cfRule>
  </conditionalFormatting>
  <conditionalFormatting sqref="H15:H20">
    <cfRule type="expression" dxfId="2" priority="2">
      <formula>IF($C15=$J$48,TRUE,FALSE)</formula>
    </cfRule>
  </conditionalFormatting>
  <conditionalFormatting sqref="E15:G20">
    <cfRule type="expression" dxfId="1" priority="3">
      <formula>IF(E$14=$J$48,TRUE,FALSE)</formula>
    </cfRule>
  </conditionalFormatting>
  <conditionalFormatting sqref="E15:G20">
    <cfRule type="expression" dxfId="0" priority="4">
      <formula>IF($C15=$J$48,TRUE,FALSE)</formula>
    </cfRule>
  </conditionalFormatting>
  <dataValidations count="4">
    <dataValidation type="list" allowBlank="1" showInputMessage="1" showErrorMessage="1" sqref="D21:G21 J15:J20">
      <formula1>#REF!</formula1>
    </dataValidation>
    <dataValidation type="list" allowBlank="1" showInputMessage="1" showErrorMessage="1" sqref="C8:F8">
      <formula1>#REF!</formula1>
    </dataValidation>
    <dataValidation type="list" allowBlank="1" showInputMessage="1" showErrorMessage="1" sqref="E15:H20">
      <formula1>$D$22:$H$22</formula1>
    </dataValidation>
    <dataValidation type="list" allowBlank="1" showInputMessage="1" showErrorMessage="1" sqref="D7:H7 J7">
      <formula1>$D$9:$I$9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Y68"/>
  <sheetViews>
    <sheetView showZeros="0" topLeftCell="L46" zoomScale="70" zoomScaleNormal="70" workbookViewId="0">
      <selection activeCell="C41" sqref="C41"/>
    </sheetView>
  </sheetViews>
  <sheetFormatPr defaultColWidth="9.140625" defaultRowHeight="12.75"/>
  <cols>
    <col min="1" max="16384" width="9.140625" style="21"/>
  </cols>
  <sheetData>
    <row r="1" spans="1:16" ht="18.75">
      <c r="G1" s="264" t="s">
        <v>23</v>
      </c>
      <c r="H1" s="264"/>
      <c r="I1" s="264"/>
      <c r="J1" s="264"/>
      <c r="K1" s="264"/>
      <c r="L1" s="264"/>
      <c r="M1" s="264"/>
      <c r="N1" s="264"/>
      <c r="O1" s="22"/>
      <c r="P1" s="22"/>
    </row>
    <row r="2" spans="1:16" ht="19.5" thickBot="1">
      <c r="G2" s="265" t="s">
        <v>38</v>
      </c>
      <c r="H2" s="265"/>
      <c r="I2" s="265"/>
      <c r="J2" s="265"/>
      <c r="K2" s="265"/>
      <c r="L2" s="265"/>
      <c r="M2" s="265"/>
      <c r="N2" s="265"/>
      <c r="O2" s="23"/>
      <c r="P2" s="23"/>
    </row>
    <row r="3" spans="1:16" ht="30" customHeight="1">
      <c r="A3" s="257" t="s">
        <v>4</v>
      </c>
      <c r="B3" s="258"/>
      <c r="C3" s="258"/>
      <c r="D3" s="258"/>
      <c r="E3" s="259"/>
      <c r="G3" s="22"/>
      <c r="H3" s="22"/>
      <c r="I3" s="22"/>
      <c r="J3" s="22"/>
      <c r="K3" s="22"/>
      <c r="L3" s="22"/>
    </row>
    <row r="4" spans="1:16" ht="30" customHeight="1">
      <c r="A4" s="24" t="s">
        <v>22</v>
      </c>
      <c r="B4" s="25">
        <v>0</v>
      </c>
      <c r="C4" s="25">
        <v>0</v>
      </c>
      <c r="D4" s="25">
        <v>0</v>
      </c>
      <c r="E4" s="26">
        <v>0</v>
      </c>
      <c r="G4" s="23"/>
      <c r="H4" s="23"/>
      <c r="I4" s="23"/>
      <c r="J4" s="23"/>
      <c r="K4" s="23"/>
      <c r="L4" s="23"/>
    </row>
    <row r="5" spans="1:16" ht="30" customHeight="1">
      <c r="A5" s="27" t="s">
        <v>0</v>
      </c>
      <c r="B5" s="28">
        <v>0</v>
      </c>
      <c r="C5" s="28">
        <v>0</v>
      </c>
      <c r="D5" s="28">
        <v>0</v>
      </c>
      <c r="E5" s="29">
        <v>3</v>
      </c>
      <c r="K5" s="30"/>
      <c r="L5" s="30"/>
      <c r="M5" s="30"/>
      <c r="N5" s="30"/>
      <c r="O5" s="30"/>
      <c r="P5" s="30"/>
    </row>
    <row r="6" spans="1:16" ht="30" customHeight="1">
      <c r="A6" s="31" t="s">
        <v>1</v>
      </c>
      <c r="B6" s="32">
        <v>0</v>
      </c>
      <c r="C6" s="32">
        <v>3</v>
      </c>
      <c r="D6" s="32">
        <v>3</v>
      </c>
      <c r="E6" s="33">
        <v>5</v>
      </c>
      <c r="K6" s="30"/>
      <c r="L6" s="30"/>
      <c r="M6" s="30"/>
      <c r="N6" s="30"/>
      <c r="O6" s="30"/>
      <c r="P6" s="30"/>
    </row>
    <row r="7" spans="1:16" ht="30" customHeight="1">
      <c r="A7" s="31" t="s">
        <v>44</v>
      </c>
      <c r="B7" s="32">
        <v>2</v>
      </c>
      <c r="C7" s="32">
        <v>5</v>
      </c>
      <c r="D7" s="32">
        <v>5</v>
      </c>
      <c r="E7" s="33">
        <v>8</v>
      </c>
    </row>
    <row r="8" spans="1:16" ht="30" customHeight="1">
      <c r="A8" s="34" t="s">
        <v>2</v>
      </c>
      <c r="B8" s="35">
        <v>5</v>
      </c>
      <c r="C8" s="35">
        <v>7</v>
      </c>
      <c r="D8" s="35">
        <v>7</v>
      </c>
      <c r="E8" s="36">
        <v>10</v>
      </c>
    </row>
    <row r="9" spans="1:16" ht="30" customHeight="1" thickBot="1">
      <c r="A9" s="37" t="s">
        <v>3</v>
      </c>
      <c r="B9" s="38">
        <v>7</v>
      </c>
      <c r="C9" s="38">
        <v>10</v>
      </c>
      <c r="D9" s="38">
        <v>10</v>
      </c>
      <c r="E9" s="39">
        <v>10</v>
      </c>
    </row>
    <row r="10" spans="1:16" ht="30" customHeight="1" thickBot="1"/>
    <row r="11" spans="1:16" ht="30" customHeight="1">
      <c r="A11" s="260" t="s">
        <v>10</v>
      </c>
      <c r="B11" s="261"/>
      <c r="C11" s="261"/>
      <c r="D11" s="261"/>
      <c r="E11" s="262"/>
    </row>
    <row r="12" spans="1:16" ht="30" customHeight="1">
      <c r="A12" s="24" t="s">
        <v>22</v>
      </c>
      <c r="B12" s="25">
        <v>0</v>
      </c>
      <c r="C12" s="25">
        <v>0</v>
      </c>
      <c r="D12" s="25">
        <v>0</v>
      </c>
      <c r="E12" s="26">
        <v>0</v>
      </c>
    </row>
    <row r="13" spans="1:16" ht="30" customHeight="1">
      <c r="A13" s="27" t="s">
        <v>5</v>
      </c>
      <c r="B13" s="28">
        <v>0</v>
      </c>
      <c r="C13" s="28">
        <v>0</v>
      </c>
      <c r="D13" s="28">
        <v>0</v>
      </c>
      <c r="E13" s="29">
        <v>20</v>
      </c>
    </row>
    <row r="14" spans="1:16" ht="30" customHeight="1">
      <c r="A14" s="31" t="s">
        <v>6</v>
      </c>
      <c r="B14" s="32">
        <v>0</v>
      </c>
      <c r="C14" s="32">
        <v>20</v>
      </c>
      <c r="D14" s="32">
        <v>20</v>
      </c>
      <c r="E14" s="33">
        <v>40</v>
      </c>
    </row>
    <row r="15" spans="1:16" ht="30" customHeight="1">
      <c r="A15" s="31" t="s">
        <v>44</v>
      </c>
      <c r="B15" s="32">
        <v>30</v>
      </c>
      <c r="C15" s="32">
        <v>50</v>
      </c>
      <c r="D15" s="32">
        <v>50</v>
      </c>
      <c r="E15" s="33">
        <v>70</v>
      </c>
    </row>
    <row r="16" spans="1:16" ht="30" customHeight="1">
      <c r="A16" s="34" t="s">
        <v>8</v>
      </c>
      <c r="B16" s="35">
        <v>60</v>
      </c>
      <c r="C16" s="35">
        <v>80</v>
      </c>
      <c r="D16" s="35">
        <v>80</v>
      </c>
      <c r="E16" s="36">
        <v>100</v>
      </c>
    </row>
    <row r="17" spans="1:35" ht="30" customHeight="1" thickBot="1">
      <c r="A17" s="37" t="s">
        <v>9</v>
      </c>
      <c r="B17" s="38">
        <v>80</v>
      </c>
      <c r="C17" s="38">
        <v>100</v>
      </c>
      <c r="D17" s="38">
        <v>100</v>
      </c>
      <c r="E17" s="39">
        <v>100</v>
      </c>
    </row>
    <row r="18" spans="1:35" ht="30" customHeight="1" thickBot="1">
      <c r="B18" s="40"/>
      <c r="C18" s="41"/>
      <c r="D18" s="41"/>
      <c r="E18" s="41"/>
      <c r="F18" s="41"/>
    </row>
    <row r="19" spans="1:35" ht="30" customHeight="1">
      <c r="A19" s="18" t="s">
        <v>25</v>
      </c>
      <c r="B19" s="83">
        <f>'داده های  اولیه جلسه'!$K$21</f>
        <v>0</v>
      </c>
      <c r="C19" s="83">
        <f>'داده های  اولیه جلسه'!$L$21</f>
        <v>0</v>
      </c>
      <c r="D19" s="83">
        <f>'داده های  اولیه جلسه'!$M$21</f>
        <v>0</v>
      </c>
      <c r="E19" s="83">
        <f>'داده های  اولیه جلسه'!$N$21</f>
        <v>0</v>
      </c>
      <c r="F19" s="83">
        <f>'داده های  اولیه جلسه'!$O$21</f>
        <v>0</v>
      </c>
      <c r="G19" s="83">
        <f>'داده های  اولیه جلسه'!$P$21</f>
        <v>0</v>
      </c>
    </row>
    <row r="20" spans="1:35" ht="30" customHeight="1">
      <c r="A20" s="19" t="s">
        <v>11</v>
      </c>
      <c r="B20" s="20" t="str">
        <f>'داده های  اولیه جلسه'!K23</f>
        <v>غایب</v>
      </c>
      <c r="C20" s="20" t="str">
        <f>'داده های  اولیه جلسه'!L23</f>
        <v>غایب</v>
      </c>
      <c r="D20" s="20" t="str">
        <f>'داده های  اولیه جلسه'!M23</f>
        <v>غایب</v>
      </c>
      <c r="E20" s="20" t="str">
        <f>'داده های  اولیه جلسه'!N23</f>
        <v>غایب</v>
      </c>
      <c r="F20" s="20" t="str">
        <f>'داده های  اولیه جلسه'!O23</f>
        <v>غایب</v>
      </c>
      <c r="G20" s="20" t="str">
        <f>'داده های  اولیه جلسه'!P23</f>
        <v>غایب</v>
      </c>
    </row>
    <row r="21" spans="1:35" s="45" customFormat="1" ht="30" customHeight="1">
      <c r="A21" s="46"/>
      <c r="B21" s="44"/>
      <c r="C21" s="44"/>
      <c r="D21" s="44"/>
      <c r="E21" s="44"/>
      <c r="F21" s="44"/>
      <c r="G21" s="44"/>
    </row>
    <row r="22" spans="1:35" s="45" customFormat="1" ht="45.75" customHeight="1" thickBot="1">
      <c r="B22" s="263" t="s">
        <v>41</v>
      </c>
      <c r="C22" s="263"/>
      <c r="D22" s="263"/>
      <c r="E22" s="263"/>
      <c r="F22" s="263"/>
      <c r="G22" s="263"/>
      <c r="K22" s="266" t="s">
        <v>51</v>
      </c>
      <c r="L22" s="266"/>
      <c r="M22" s="266"/>
      <c r="N22" s="266"/>
      <c r="O22" s="266"/>
      <c r="P22" s="266"/>
      <c r="U22" s="266" t="s">
        <v>53</v>
      </c>
      <c r="V22" s="266"/>
      <c r="W22" s="266"/>
      <c r="X22" s="266"/>
      <c r="Y22" s="266"/>
      <c r="Z22" s="266"/>
    </row>
    <row r="23" spans="1:35" ht="30" customHeight="1" thickBot="1">
      <c r="A23" s="60" t="s">
        <v>24</v>
      </c>
      <c r="B23" s="83">
        <f>'داده های  اولیه جلسه'!$K$21</f>
        <v>0</v>
      </c>
      <c r="C23" s="83">
        <f>'داده های  اولیه جلسه'!$L$21</f>
        <v>0</v>
      </c>
      <c r="D23" s="83">
        <f>'داده های  اولیه جلسه'!$M$21</f>
        <v>0</v>
      </c>
      <c r="E23" s="83">
        <f>'داده های  اولیه جلسه'!$N$21</f>
        <v>0</v>
      </c>
      <c r="F23" s="83">
        <f>'داده های  اولیه جلسه'!$O$21</f>
        <v>0</v>
      </c>
      <c r="G23" s="83">
        <f>'داده های  اولیه جلسه'!$P$21</f>
        <v>0</v>
      </c>
      <c r="J23" s="60" t="s">
        <v>24</v>
      </c>
      <c r="K23" s="83">
        <f>'داده های  اولیه جلسه'!$K$21</f>
        <v>0</v>
      </c>
      <c r="L23" s="83">
        <f>'داده های  اولیه جلسه'!$L$21</f>
        <v>0</v>
      </c>
      <c r="M23" s="83">
        <f>'داده های  اولیه جلسه'!$M$21</f>
        <v>0</v>
      </c>
      <c r="N23" s="83">
        <f>'داده های  اولیه جلسه'!$N$21</f>
        <v>0</v>
      </c>
      <c r="O23" s="83">
        <f>'داده های  اولیه جلسه'!$O$21</f>
        <v>0</v>
      </c>
      <c r="P23" s="83">
        <f>'داده های  اولیه جلسه'!$P$21</f>
        <v>0</v>
      </c>
      <c r="T23" s="60" t="s">
        <v>24</v>
      </c>
      <c r="U23" s="83">
        <f>'داده های  اولیه جلسه'!$K$21</f>
        <v>0</v>
      </c>
      <c r="V23" s="83">
        <f>'داده های  اولیه جلسه'!$L$21</f>
        <v>0</v>
      </c>
      <c r="W23" s="83">
        <f>'داده های  اولیه جلسه'!$M$21</f>
        <v>0</v>
      </c>
      <c r="X23" s="83">
        <f>'داده های  اولیه جلسه'!$N$21</f>
        <v>0</v>
      </c>
      <c r="Y23" s="83">
        <f>'داده های  اولیه جلسه'!$O$21</f>
        <v>0</v>
      </c>
      <c r="Z23" s="83">
        <f>'داده های  اولیه جلسه'!$P$21</f>
        <v>0</v>
      </c>
    </row>
    <row r="24" spans="1:35" ht="30" customHeight="1" thickBot="1">
      <c r="A24" s="88">
        <f>'داده های  اولیه جلسه'!$K$30</f>
        <v>0</v>
      </c>
      <c r="B24" s="58">
        <f>'نفر اول'!D7</f>
        <v>0</v>
      </c>
      <c r="C24" s="58">
        <f>'نفر دوم'!D7</f>
        <v>0</v>
      </c>
      <c r="D24" s="58">
        <f>'نفر سوم'!D7</f>
        <v>0</v>
      </c>
      <c r="E24" s="58">
        <f>'نفر چهارم'!D7</f>
        <v>0</v>
      </c>
      <c r="F24" s="58">
        <f>'نفر پنجم'!D7</f>
        <v>0</v>
      </c>
      <c r="G24" s="58" t="str">
        <f>'نفر ششم'!D7</f>
        <v>معمولی</v>
      </c>
      <c r="J24" s="88">
        <f>'داده های  اولیه جلسه'!$K$30</f>
        <v>0</v>
      </c>
      <c r="K24" s="71" t="str">
        <f>IF('داده های  اولیه جلسه'!K$23="حاضر",B24,"عدم حضور")</f>
        <v>عدم حضور</v>
      </c>
      <c r="L24" s="61" t="str">
        <f>IF('داده های  اولیه جلسه'!L$23="حاضر",C24,"عدم حضور")</f>
        <v>عدم حضور</v>
      </c>
      <c r="M24" s="61" t="str">
        <f>IF('داده های  اولیه جلسه'!M$23="حاضر",D24,"عدم حضور")</f>
        <v>عدم حضور</v>
      </c>
      <c r="N24" s="61" t="str">
        <f>IF('داده های  اولیه جلسه'!N$23="حاضر",E24,"عدم حضور")</f>
        <v>عدم حضور</v>
      </c>
      <c r="O24" s="61" t="str">
        <f>IF('داده های  اولیه جلسه'!O$23="حاضر",F24,"عدم حضور")</f>
        <v>عدم حضور</v>
      </c>
      <c r="P24" s="61" t="str">
        <f>IF('داده های  اولیه جلسه'!P$23="حاضر",G24,"عدم حضور")</f>
        <v>عدم حضور</v>
      </c>
      <c r="T24" s="88">
        <f>'داده های  اولیه جلسه'!$K$30</f>
        <v>0</v>
      </c>
      <c r="U24" s="61" t="str">
        <f>IF('داده های  اولیه جلسه'!$R$30&lt;1,"عدم حضور",K24)</f>
        <v>عدم حضور</v>
      </c>
      <c r="V24" s="61" t="str">
        <f>IF('داده های  اولیه جلسه'!$R$30&lt;1,"عدم حضور",L24)</f>
        <v>عدم حضور</v>
      </c>
      <c r="W24" s="61" t="str">
        <f>IF('داده های  اولیه جلسه'!$R$30&lt;1,"عدم حضور",M24)</f>
        <v>عدم حضور</v>
      </c>
      <c r="X24" s="61" t="str">
        <f>IF('داده های  اولیه جلسه'!$R$30&lt;1,"عدم حضور",N24)</f>
        <v>عدم حضور</v>
      </c>
      <c r="Y24" s="61" t="str">
        <f>IF('داده های  اولیه جلسه'!$R$30&lt;1,"عدم حضور",O24)</f>
        <v>عدم حضور</v>
      </c>
      <c r="Z24" s="61" t="str">
        <f>IF('داده های  اولیه جلسه'!$R$30&lt;1,"عدم حضور",P24)</f>
        <v>عدم حضور</v>
      </c>
    </row>
    <row r="25" spans="1:35" ht="30" customHeight="1" thickBot="1">
      <c r="A25" s="88">
        <f>'داده های  اولیه جلسه'!$L$30</f>
        <v>0</v>
      </c>
      <c r="B25" s="58">
        <f>'نفر اول'!E7</f>
        <v>0</v>
      </c>
      <c r="C25" s="58">
        <f>'نفر دوم'!E7</f>
        <v>0</v>
      </c>
      <c r="D25" s="58">
        <f>'نفر سوم'!E7</f>
        <v>0</v>
      </c>
      <c r="E25" s="58">
        <f>'نفر چهارم'!E7</f>
        <v>0</v>
      </c>
      <c r="F25" s="58">
        <f>'نفر پنجم'!E7</f>
        <v>0</v>
      </c>
      <c r="G25" s="58" t="str">
        <f>'نفر ششم'!E7</f>
        <v>معمولی</v>
      </c>
      <c r="J25" s="88">
        <f>'داده های  اولیه جلسه'!$L$30</f>
        <v>0</v>
      </c>
      <c r="K25" s="61" t="str">
        <f>IF('داده های  اولیه جلسه'!K$23="حاضر",B25,"عدم حضور")</f>
        <v>عدم حضور</v>
      </c>
      <c r="L25" s="61" t="str">
        <f>IF('داده های  اولیه جلسه'!L$23="حاضر",C25,"عدم حضور")</f>
        <v>عدم حضور</v>
      </c>
      <c r="M25" s="61" t="str">
        <f>IF('داده های  اولیه جلسه'!M$23="حاضر",D25,"عدم حضور")</f>
        <v>عدم حضور</v>
      </c>
      <c r="N25" s="61" t="str">
        <f>IF('داده های  اولیه جلسه'!N$23="حاضر",E25,"عدم حضور")</f>
        <v>عدم حضور</v>
      </c>
      <c r="O25" s="61" t="str">
        <f>IF('داده های  اولیه جلسه'!O$23="حاضر",F25,"عدم حضور")</f>
        <v>عدم حضور</v>
      </c>
      <c r="P25" s="61" t="str">
        <f>IF('داده های  اولیه جلسه'!P$23="حاضر",G25,"عدم حضور")</f>
        <v>عدم حضور</v>
      </c>
      <c r="T25" s="88">
        <f>'داده های  اولیه جلسه'!$L$30</f>
        <v>0</v>
      </c>
      <c r="U25" s="61" t="str">
        <f>IF('داده های  اولیه جلسه'!$R$30&lt;2,"عدم حضور",K25)</f>
        <v>عدم حضور</v>
      </c>
      <c r="V25" s="61" t="str">
        <f>IF('داده های  اولیه جلسه'!$R$30&lt;2,"عدم حضور",L25)</f>
        <v>عدم حضور</v>
      </c>
      <c r="W25" s="61" t="str">
        <f>IF('داده های  اولیه جلسه'!$R$30&lt;2,"عدم حضور",M25)</f>
        <v>عدم حضور</v>
      </c>
      <c r="X25" s="61" t="str">
        <f>IF('داده های  اولیه جلسه'!$R$30&lt;2,"عدم حضور",N25)</f>
        <v>عدم حضور</v>
      </c>
      <c r="Y25" s="61" t="str">
        <f>IF('داده های  اولیه جلسه'!$R$30&lt;2,"عدم حضور",O25)</f>
        <v>عدم حضور</v>
      </c>
      <c r="Z25" s="61" t="str">
        <f>IF('داده های  اولیه جلسه'!$R$30&lt;2,"عدم حضور",P25)</f>
        <v>عدم حضور</v>
      </c>
    </row>
    <row r="26" spans="1:35" ht="30" customHeight="1" thickBot="1">
      <c r="A26" s="88">
        <f>'داده های  اولیه جلسه'!$M$30</f>
        <v>0</v>
      </c>
      <c r="B26" s="58">
        <f>'نفر اول'!F7</f>
        <v>0</v>
      </c>
      <c r="C26" s="58">
        <f>'نفر دوم'!F7</f>
        <v>0</v>
      </c>
      <c r="D26" s="58">
        <f>'نفر سوم'!F7</f>
        <v>0</v>
      </c>
      <c r="E26" s="58">
        <f>'نفر چهارم'!F7</f>
        <v>0</v>
      </c>
      <c r="F26" s="58">
        <f>'نفر پنجم'!F7</f>
        <v>0</v>
      </c>
      <c r="G26" s="58" t="str">
        <f>'نفر ششم'!F7</f>
        <v>معمولی</v>
      </c>
      <c r="J26" s="88">
        <f>'داده های  اولیه جلسه'!$M$30</f>
        <v>0</v>
      </c>
      <c r="K26" s="61" t="str">
        <f>IF('داده های  اولیه جلسه'!K$23="حاضر",B26,"عدم حضور")</f>
        <v>عدم حضور</v>
      </c>
      <c r="L26" s="61" t="str">
        <f>IF('داده های  اولیه جلسه'!L$23="حاضر",C26,"عدم حضور")</f>
        <v>عدم حضور</v>
      </c>
      <c r="M26" s="61" t="str">
        <f>IF('داده های  اولیه جلسه'!M$23="حاضر",D26,"عدم حضور")</f>
        <v>عدم حضور</v>
      </c>
      <c r="N26" s="61" t="str">
        <f>IF('داده های  اولیه جلسه'!N$23="حاضر",E26,"عدم حضور")</f>
        <v>عدم حضور</v>
      </c>
      <c r="O26" s="61" t="str">
        <f>IF('داده های  اولیه جلسه'!O$23="حاضر",F26,"عدم حضور")</f>
        <v>عدم حضور</v>
      </c>
      <c r="P26" s="61" t="str">
        <f>IF('داده های  اولیه جلسه'!P$23="حاضر",G26,"عدم حضور")</f>
        <v>عدم حضور</v>
      </c>
      <c r="T26" s="88">
        <f>'داده های  اولیه جلسه'!$M$30</f>
        <v>0</v>
      </c>
      <c r="U26" s="61" t="str">
        <f>IF('داده های  اولیه جلسه'!$R$30&lt;3,"عدم حضور",K26)</f>
        <v>عدم حضور</v>
      </c>
      <c r="V26" s="61" t="str">
        <f>IF('داده های  اولیه جلسه'!$R$30&lt;3,"عدم حضور",L26)</f>
        <v>عدم حضور</v>
      </c>
      <c r="W26" s="61" t="str">
        <f>IF('داده های  اولیه جلسه'!$R$30&lt;3,"عدم حضور",M26)</f>
        <v>عدم حضور</v>
      </c>
      <c r="X26" s="61" t="str">
        <f>IF('داده های  اولیه جلسه'!$R$30&lt;3,"عدم حضور",N26)</f>
        <v>عدم حضور</v>
      </c>
      <c r="Y26" s="61" t="str">
        <f>IF('داده های  اولیه جلسه'!$R$30&lt;3,"عدم حضور",O26)</f>
        <v>عدم حضور</v>
      </c>
      <c r="Z26" s="61" t="str">
        <f>IF('داده های  اولیه جلسه'!$R$30&lt;3,"عدم حضور",P26)</f>
        <v>عدم حضور</v>
      </c>
    </row>
    <row r="27" spans="1:35" ht="30" customHeight="1" thickBot="1">
      <c r="A27" s="88">
        <f>'داده های  اولیه جلسه'!$N$30</f>
        <v>0</v>
      </c>
      <c r="B27" s="58">
        <f>'نفر اول'!G7</f>
        <v>0</v>
      </c>
      <c r="C27" s="58">
        <f>'نفر دوم'!G7</f>
        <v>0</v>
      </c>
      <c r="D27" s="58">
        <f>'نفر سوم'!G7</f>
        <v>0</v>
      </c>
      <c r="E27" s="58">
        <f>'نفر چهارم'!G7</f>
        <v>0</v>
      </c>
      <c r="F27" s="58">
        <f>'نفر پنجم'!G7</f>
        <v>0</v>
      </c>
      <c r="G27" s="58" t="str">
        <f>'نفر ششم'!G7</f>
        <v>معمولی</v>
      </c>
      <c r="J27" s="88">
        <f>'داده های  اولیه جلسه'!$N$30</f>
        <v>0</v>
      </c>
      <c r="K27" s="61" t="str">
        <f>IF('داده های  اولیه جلسه'!K$23="حاضر",B27,"عدم حضور")</f>
        <v>عدم حضور</v>
      </c>
      <c r="L27" s="61" t="str">
        <f>IF('داده های  اولیه جلسه'!L$23="حاضر",C27,"عدم حضور")</f>
        <v>عدم حضور</v>
      </c>
      <c r="M27" s="61" t="str">
        <f>IF('داده های  اولیه جلسه'!M$23="حاضر",D27,"عدم حضور")</f>
        <v>عدم حضور</v>
      </c>
      <c r="N27" s="61" t="str">
        <f>IF('داده های  اولیه جلسه'!N$23="حاضر",E27,"عدم حضور")</f>
        <v>عدم حضور</v>
      </c>
      <c r="O27" s="61" t="str">
        <f>IF('داده های  اولیه جلسه'!O$23="حاضر",F27,"عدم حضور")</f>
        <v>عدم حضور</v>
      </c>
      <c r="P27" s="61" t="str">
        <f>IF('داده های  اولیه جلسه'!P$23="حاضر",G27,"عدم حضور")</f>
        <v>عدم حضور</v>
      </c>
      <c r="T27" s="88">
        <f>'داده های  اولیه جلسه'!$N$30</f>
        <v>0</v>
      </c>
      <c r="U27" s="61" t="str">
        <f>IF('داده های  اولیه جلسه'!$R$30&lt;4,"عدم حضور",K27)</f>
        <v>عدم حضور</v>
      </c>
      <c r="V27" s="61" t="str">
        <f>IF('داده های  اولیه جلسه'!$R$30&lt;4,"عدم حضور",L27)</f>
        <v>عدم حضور</v>
      </c>
      <c r="W27" s="61" t="str">
        <f>IF('داده های  اولیه جلسه'!$R$30&lt;4,"عدم حضور",M27)</f>
        <v>عدم حضور</v>
      </c>
      <c r="X27" s="61" t="str">
        <f>IF('داده های  اولیه جلسه'!$R$30&lt;4,"عدم حضور",N27)</f>
        <v>عدم حضور</v>
      </c>
      <c r="Y27" s="61" t="str">
        <f>IF('داده های  اولیه جلسه'!$R$30&lt;4,"عدم حضور",O27)</f>
        <v>عدم حضور</v>
      </c>
      <c r="Z27" s="61" t="str">
        <f>IF('داده های  اولیه جلسه'!$R$30&lt;4,"عدم حضور",P27)</f>
        <v>عدم حضور</v>
      </c>
    </row>
    <row r="28" spans="1:35" ht="30" customHeight="1" thickBot="1">
      <c r="A28" s="88">
        <f>'داده های  اولیه جلسه'!$O$30</f>
        <v>0</v>
      </c>
      <c r="B28" s="58">
        <f>'نفر اول'!H7</f>
        <v>0</v>
      </c>
      <c r="C28" s="58">
        <f>'نفر دوم'!H7</f>
        <v>0</v>
      </c>
      <c r="D28" s="58" t="s">
        <v>22</v>
      </c>
      <c r="E28" s="58">
        <f>'نفر چهارم'!H7</f>
        <v>0</v>
      </c>
      <c r="F28" s="58" t="s">
        <v>22</v>
      </c>
      <c r="G28" s="58" t="str">
        <f>'نفر ششم'!H7</f>
        <v>معمولی</v>
      </c>
      <c r="J28" s="88">
        <f>'داده های  اولیه جلسه'!$O$30</f>
        <v>0</v>
      </c>
      <c r="K28" s="61" t="str">
        <f>IF('داده های  اولیه جلسه'!K$23="حاضر",B28,"عدم حضور")</f>
        <v>عدم حضور</v>
      </c>
      <c r="L28" s="61" t="str">
        <f>IF('داده های  اولیه جلسه'!L$23="حاضر",C28,"عدم حضور")</f>
        <v>عدم حضور</v>
      </c>
      <c r="M28" s="61" t="str">
        <f>IF('داده های  اولیه جلسه'!M$23="حاضر",D28,"عدم حضور")</f>
        <v>عدم حضور</v>
      </c>
      <c r="N28" s="61" t="str">
        <f>IF('داده های  اولیه جلسه'!N$23="حاضر",E28,"عدم حضور")</f>
        <v>عدم حضور</v>
      </c>
      <c r="O28" s="61" t="str">
        <f>IF('داده های  اولیه جلسه'!O$23="حاضر",F28,"عدم حضور")</f>
        <v>عدم حضور</v>
      </c>
      <c r="P28" s="61" t="str">
        <f>IF('داده های  اولیه جلسه'!P$23="حاضر",G28,"عدم حضور")</f>
        <v>عدم حضور</v>
      </c>
      <c r="T28" s="88">
        <f>'داده های  اولیه جلسه'!$O$30</f>
        <v>0</v>
      </c>
      <c r="U28" s="61" t="str">
        <f>IF('داده های  اولیه جلسه'!$R$30&lt;5,"عدم حضور",K28)</f>
        <v>عدم حضور</v>
      </c>
      <c r="V28" s="61" t="str">
        <f>IF('داده های  اولیه جلسه'!$R$30&lt;5,"عدم حضور",L28)</f>
        <v>عدم حضور</v>
      </c>
      <c r="W28" s="61" t="str">
        <f>IF('داده های  اولیه جلسه'!$R$30&lt;5,"عدم حضور",M28)</f>
        <v>عدم حضور</v>
      </c>
      <c r="X28" s="61" t="str">
        <f>IF('داده های  اولیه جلسه'!$R$30&lt;5,"عدم حضور",N28)</f>
        <v>عدم حضور</v>
      </c>
      <c r="Y28" s="71" t="str">
        <f>IF('داده های  اولیه جلسه'!$R$30&lt;5,"عدم حضور",O28)</f>
        <v>عدم حضور</v>
      </c>
      <c r="Z28" s="61" t="str">
        <f>IF('داده های  اولیه جلسه'!$R$30&lt;5,"عدم حضور",P28)</f>
        <v>عدم حضور</v>
      </c>
    </row>
    <row r="29" spans="1:35" ht="30" customHeight="1" thickBot="1">
      <c r="A29" s="88">
        <f>'داده های  اولیه جلسه'!$P$30</f>
        <v>0</v>
      </c>
      <c r="B29" s="59">
        <f>'نفر اول'!J7</f>
        <v>0</v>
      </c>
      <c r="C29" s="59">
        <f>'نفر دوم'!J7</f>
        <v>0</v>
      </c>
      <c r="D29" s="59">
        <f>'نفر سوم'!J7</f>
        <v>0</v>
      </c>
      <c r="E29" s="59">
        <f>'نفر چهارم'!J7</f>
        <v>0</v>
      </c>
      <c r="F29" s="59">
        <f>'نفر پنجم'!J7</f>
        <v>0</v>
      </c>
      <c r="G29" s="59" t="str">
        <f>'نفر ششم'!J7</f>
        <v>معمولی</v>
      </c>
      <c r="J29" s="88">
        <f>'داده های  اولیه جلسه'!$P$30</f>
        <v>0</v>
      </c>
      <c r="K29" s="62" t="str">
        <f>IF('داده های  اولیه جلسه'!K$23="حاضر",B29,"عدم حضور")</f>
        <v>عدم حضور</v>
      </c>
      <c r="L29" s="62" t="str">
        <f>IF('داده های  اولیه جلسه'!L$23="حاضر",C29,"عدم حضور")</f>
        <v>عدم حضور</v>
      </c>
      <c r="M29" s="62" t="str">
        <f>IF('داده های  اولیه جلسه'!M$23="حاضر",D29,"عدم حضور")</f>
        <v>عدم حضور</v>
      </c>
      <c r="N29" s="62" t="str">
        <f>IF('داده های  اولیه جلسه'!N$23="حاضر",E29,"عدم حضور")</f>
        <v>عدم حضور</v>
      </c>
      <c r="O29" s="62" t="str">
        <f>IF('داده های  اولیه جلسه'!O$23="حاضر",F29,"عدم حضور")</f>
        <v>عدم حضور</v>
      </c>
      <c r="P29" s="62" t="str">
        <f>IF('داده های  اولیه جلسه'!P$23="حاضر",G29,"عدم حضور")</f>
        <v>عدم حضور</v>
      </c>
      <c r="T29" s="88">
        <f>'داده های  اولیه جلسه'!$P$30</f>
        <v>0</v>
      </c>
      <c r="U29" s="62" t="str">
        <f>IF('داده های  اولیه جلسه'!$R$30&lt;6,"عدم حضور",K29)</f>
        <v>عدم حضور</v>
      </c>
      <c r="V29" s="62" t="str">
        <f>IF('داده های  اولیه جلسه'!$R$30&lt;6,"عدم حضور",L29)</f>
        <v>عدم حضور</v>
      </c>
      <c r="W29" s="62" t="str">
        <f>IF('داده های  اولیه جلسه'!$R$30&lt;6,"عدم حضور",M29)</f>
        <v>عدم حضور</v>
      </c>
      <c r="X29" s="62" t="str">
        <f>IF('داده های  اولیه جلسه'!$R$30&lt;6,"عدم حضور",N29)</f>
        <v>عدم حضور</v>
      </c>
      <c r="Y29" s="62" t="str">
        <f>IF('داده های  اولیه جلسه'!$R$30&lt;6,"عدم حضور",O29)</f>
        <v>عدم حضور</v>
      </c>
      <c r="Z29" s="62" t="str">
        <f>IF('داده های  اولیه جلسه'!$R$30&lt;6,"عدم حضور",P29)</f>
        <v>عدم حضور</v>
      </c>
    </row>
    <row r="30" spans="1:35" ht="30" customHeight="1"/>
    <row r="31" spans="1:35" ht="30" customHeight="1"/>
    <row r="32" spans="1:35" ht="30" customHeight="1" thickBot="1">
      <c r="C32" s="263" t="s">
        <v>42</v>
      </c>
      <c r="D32" s="263"/>
      <c r="E32" s="263"/>
      <c r="F32" s="263"/>
      <c r="G32" s="263"/>
      <c r="H32" s="263"/>
      <c r="I32" s="106"/>
      <c r="L32" s="266" t="s">
        <v>62</v>
      </c>
      <c r="M32" s="266"/>
      <c r="N32" s="266"/>
      <c r="O32" s="266"/>
      <c r="P32" s="266"/>
      <c r="Q32" s="266"/>
      <c r="U32" s="266" t="s">
        <v>52</v>
      </c>
      <c r="V32" s="266"/>
      <c r="W32" s="266"/>
      <c r="X32" s="266"/>
      <c r="Y32" s="266"/>
      <c r="Z32" s="266"/>
      <c r="AD32" s="266" t="s">
        <v>53</v>
      </c>
      <c r="AE32" s="266"/>
      <c r="AF32" s="266"/>
      <c r="AG32" s="266"/>
      <c r="AH32" s="266"/>
      <c r="AI32" s="266"/>
    </row>
    <row r="33" spans="1:51" ht="30" customHeight="1" thickBot="1">
      <c r="A33" s="255" t="s">
        <v>11</v>
      </c>
      <c r="B33" s="251" t="s">
        <v>15</v>
      </c>
      <c r="C33" s="253" t="s">
        <v>16</v>
      </c>
      <c r="D33" s="253"/>
      <c r="E33" s="253"/>
      <c r="F33" s="253"/>
      <c r="G33" s="253"/>
      <c r="H33" s="254"/>
      <c r="I33" s="107"/>
      <c r="J33" s="255" t="s">
        <v>11</v>
      </c>
      <c r="K33" s="251" t="s">
        <v>15</v>
      </c>
      <c r="L33" s="253" t="s">
        <v>16</v>
      </c>
      <c r="M33" s="253"/>
      <c r="N33" s="253"/>
      <c r="O33" s="253"/>
      <c r="P33" s="253"/>
      <c r="Q33" s="254"/>
      <c r="S33" s="255" t="s">
        <v>11</v>
      </c>
      <c r="T33" s="251" t="s">
        <v>15</v>
      </c>
      <c r="U33" s="253" t="s">
        <v>16</v>
      </c>
      <c r="V33" s="253"/>
      <c r="W33" s="253"/>
      <c r="X33" s="253"/>
      <c r="Y33" s="253"/>
      <c r="Z33" s="254"/>
      <c r="AB33" s="255" t="s">
        <v>11</v>
      </c>
      <c r="AC33" s="251" t="s">
        <v>15</v>
      </c>
      <c r="AD33" s="253" t="s">
        <v>16</v>
      </c>
      <c r="AE33" s="253"/>
      <c r="AF33" s="253"/>
      <c r="AG33" s="253"/>
      <c r="AH33" s="253"/>
      <c r="AI33" s="254"/>
    </row>
    <row r="34" spans="1:51" ht="30" customHeight="1" thickBot="1">
      <c r="A34" s="256"/>
      <c r="B34" s="252"/>
      <c r="C34" s="83">
        <f>'داده های  اولیه جلسه'!$K$21</f>
        <v>0</v>
      </c>
      <c r="D34" s="83">
        <f>'داده های  اولیه جلسه'!$L$21</f>
        <v>0</v>
      </c>
      <c r="E34" s="83">
        <f>'داده های  اولیه جلسه'!$M$21</f>
        <v>0</v>
      </c>
      <c r="F34" s="83">
        <f>'داده های  اولیه جلسه'!$N$21</f>
        <v>0</v>
      </c>
      <c r="G34" s="83">
        <f>'داده های  اولیه جلسه'!$O$21</f>
        <v>0</v>
      </c>
      <c r="H34" s="83">
        <f>'داده های  اولیه جلسه'!$P$21</f>
        <v>0</v>
      </c>
      <c r="I34" s="108"/>
      <c r="J34" s="256"/>
      <c r="K34" s="252"/>
      <c r="L34" s="83">
        <f>'داده های  اولیه جلسه'!$K$21</f>
        <v>0</v>
      </c>
      <c r="M34" s="83">
        <f>'داده های  اولیه جلسه'!$L$21</f>
        <v>0</v>
      </c>
      <c r="N34" s="83">
        <f>'داده های  اولیه جلسه'!$M$21</f>
        <v>0</v>
      </c>
      <c r="O34" s="83">
        <f>'داده های  اولیه جلسه'!$N$21</f>
        <v>0</v>
      </c>
      <c r="P34" s="83">
        <f>'داده های  اولیه جلسه'!$O$21</f>
        <v>0</v>
      </c>
      <c r="Q34" s="83">
        <f>'داده های  اولیه جلسه'!$P$21</f>
        <v>0</v>
      </c>
      <c r="S34" s="256"/>
      <c r="T34" s="252"/>
      <c r="U34" s="83">
        <f>'داده های  اولیه جلسه'!$K$21</f>
        <v>0</v>
      </c>
      <c r="V34" s="83">
        <f>'داده های  اولیه جلسه'!$L$21</f>
        <v>0</v>
      </c>
      <c r="W34" s="83">
        <f>'داده های  اولیه جلسه'!$M$21</f>
        <v>0</v>
      </c>
      <c r="X34" s="83">
        <f>'داده های  اولیه جلسه'!$N$21</f>
        <v>0</v>
      </c>
      <c r="Y34" s="83">
        <f>'داده های  اولیه جلسه'!$O$21</f>
        <v>0</v>
      </c>
      <c r="Z34" s="83">
        <f>'داده های  اولیه جلسه'!$P$21</f>
        <v>0</v>
      </c>
      <c r="AB34" s="267"/>
      <c r="AC34" s="252"/>
      <c r="AD34" s="87">
        <f>'داده های  اولیه جلسه'!$K$21</f>
        <v>0</v>
      </c>
      <c r="AE34" s="87">
        <f>'داده های  اولیه جلسه'!$L$21</f>
        <v>0</v>
      </c>
      <c r="AF34" s="87">
        <f>'داده های  اولیه جلسه'!$M$21</f>
        <v>0</v>
      </c>
      <c r="AG34" s="87">
        <f>'داده های  اولیه جلسه'!$N$21</f>
        <v>0</v>
      </c>
      <c r="AH34" s="87">
        <f>'داده های  اولیه جلسه'!$O$21</f>
        <v>0</v>
      </c>
      <c r="AI34" s="87">
        <f>'داده های  اولیه جلسه'!$P$21</f>
        <v>0</v>
      </c>
    </row>
    <row r="35" spans="1:51" ht="30" customHeight="1">
      <c r="A35" s="248">
        <f>'داده های  اولیه جلسه'!$K$30</f>
        <v>0</v>
      </c>
      <c r="B35" s="66">
        <f>'داده های  اولیه جلسه'!$K$26</f>
        <v>0</v>
      </c>
      <c r="C35" s="63">
        <f>'نفر اول'!E15</f>
        <v>0</v>
      </c>
      <c r="D35" s="63">
        <f>'نفر دوم'!E15</f>
        <v>0</v>
      </c>
      <c r="E35" s="63">
        <f>'نفر سوم'!E15</f>
        <v>0</v>
      </c>
      <c r="F35" s="63">
        <f>'نفر چهارم'!E15</f>
        <v>0</v>
      </c>
      <c r="G35" s="63">
        <f>'نفر پنجم'!E15</f>
        <v>0</v>
      </c>
      <c r="H35" s="63">
        <f>'نفر ششم'!E15</f>
        <v>0</v>
      </c>
      <c r="I35" s="41"/>
      <c r="J35" s="248">
        <f>'داده های  اولیه جلسه'!$K$30</f>
        <v>0</v>
      </c>
      <c r="K35" s="66">
        <f>'داده های  اولیه جلسه'!$K$26</f>
        <v>0</v>
      </c>
      <c r="L35" s="63" t="str">
        <f>IF('داده های  اولیه جلسه'!$K$26="","عدم حضور",C35)</f>
        <v>عدم حضور</v>
      </c>
      <c r="M35" s="63" t="str">
        <f>IF('داده های  اولیه جلسه'!$K$26="","عدم حضور",D35)</f>
        <v>عدم حضور</v>
      </c>
      <c r="N35" s="63" t="str">
        <f>IF('داده های  اولیه جلسه'!$K$26="","عدم حضور",E35)</f>
        <v>عدم حضور</v>
      </c>
      <c r="O35" s="63" t="str">
        <f>IF('داده های  اولیه جلسه'!$K$26="","عدم حضور",F35)</f>
        <v>عدم حضور</v>
      </c>
      <c r="P35" s="63" t="str">
        <f>IF('داده های  اولیه جلسه'!$K$26="","عدم حضور",G35)</f>
        <v>عدم حضور</v>
      </c>
      <c r="Q35" s="63" t="str">
        <f>IF('داده های  اولیه جلسه'!$K$26="","عدم حضور",H35)</f>
        <v>عدم حضور</v>
      </c>
      <c r="S35" s="248">
        <f>'داده های  اولیه جلسه'!$K$30</f>
        <v>0</v>
      </c>
      <c r="T35" s="66">
        <f>'داده های  اولیه جلسه'!$K$26</f>
        <v>0</v>
      </c>
      <c r="U35" s="63" t="str">
        <f>IF('داده های  اولیه جلسه'!K$23="حاضر",'DATA BASE'!L35,"عدم حضور")</f>
        <v>عدم حضور</v>
      </c>
      <c r="V35" s="63" t="str">
        <f>IF('داده های  اولیه جلسه'!L$23="حاضر",'DATA BASE'!M35,"عدم حضور")</f>
        <v>عدم حضور</v>
      </c>
      <c r="W35" s="63" t="str">
        <f>IF('داده های  اولیه جلسه'!M$23="حاضر",'DATA BASE'!N35,"عدم حضور")</f>
        <v>عدم حضور</v>
      </c>
      <c r="X35" s="63" t="str">
        <f>IF('داده های  اولیه جلسه'!N$23="حاضر",'DATA BASE'!O35,"عدم حضور")</f>
        <v>عدم حضور</v>
      </c>
      <c r="Y35" s="63" t="str">
        <f>IF('داده های  اولیه جلسه'!O$23="حاضر",'DATA BASE'!P35,"عدم حضور")</f>
        <v>عدم حضور</v>
      </c>
      <c r="Z35" s="63" t="str">
        <f>IF('داده های  اولیه جلسه'!P$23="حاضر",'DATA BASE'!Q35,"عدم حضور")</f>
        <v>عدم حضور</v>
      </c>
      <c r="AB35" s="248">
        <f>'داده های  اولیه جلسه'!$K$30</f>
        <v>0</v>
      </c>
      <c r="AC35" s="93">
        <f>'داده های  اولیه جلسه'!$K$26</f>
        <v>0</v>
      </c>
      <c r="AD35" s="96" t="str">
        <f>IF('داده های  اولیه جلسه'!$R$30&lt;1,"عدم حضور",U35)</f>
        <v>عدم حضور</v>
      </c>
      <c r="AE35" s="96" t="str">
        <f>IF('داده های  اولیه جلسه'!$R$30&lt;1,"عدم حضور",V35)</f>
        <v>عدم حضور</v>
      </c>
      <c r="AF35" s="96" t="str">
        <f>IF('داده های  اولیه جلسه'!$R$30&lt;1,"عدم حضور",W35)</f>
        <v>عدم حضور</v>
      </c>
      <c r="AG35" s="96" t="str">
        <f>IF('داده های  اولیه جلسه'!$R$30&lt;1,"عدم حضور",X35)</f>
        <v>عدم حضور</v>
      </c>
      <c r="AH35" s="96" t="str">
        <f>IF('داده های  اولیه جلسه'!$R$30&lt;1,"عدم حضور",Y35)</f>
        <v>عدم حضور</v>
      </c>
      <c r="AI35" s="96" t="str">
        <f>IF('داده های  اولیه جلسه'!$R$30&lt;1,"عدم حضور",Z35)</f>
        <v>عدم حضور</v>
      </c>
    </row>
    <row r="36" spans="1:51" ht="30" customHeight="1">
      <c r="A36" s="249"/>
      <c r="B36" s="67">
        <f>'داده های  اولیه جلسه'!$L$26</f>
        <v>0</v>
      </c>
      <c r="C36" s="64">
        <f>'نفر اول'!F15</f>
        <v>0</v>
      </c>
      <c r="D36" s="64">
        <f>'نفر دوم'!F15</f>
        <v>0</v>
      </c>
      <c r="E36" s="64">
        <f>'نفر سوم'!F15</f>
        <v>0</v>
      </c>
      <c r="F36" s="64">
        <f>'نفر چهارم'!F15</f>
        <v>0</v>
      </c>
      <c r="G36" s="64">
        <f>'نفر پنجم'!F15</f>
        <v>0</v>
      </c>
      <c r="H36" s="64">
        <f>'نفر ششم'!F15</f>
        <v>0</v>
      </c>
      <c r="I36" s="41"/>
      <c r="J36" s="249"/>
      <c r="K36" s="67">
        <f>'داده های  اولیه جلسه'!$L$26</f>
        <v>0</v>
      </c>
      <c r="L36" s="64" t="str">
        <f>IF('داده های  اولیه جلسه'!$L$26="","عدم حضور",C36)</f>
        <v>عدم حضور</v>
      </c>
      <c r="M36" s="64" t="str">
        <f>IF('داده های  اولیه جلسه'!$L$26="","عدم حضور",D36)</f>
        <v>عدم حضور</v>
      </c>
      <c r="N36" s="64" t="str">
        <f>IF('داده های  اولیه جلسه'!$L$26="","عدم حضور",E36)</f>
        <v>عدم حضور</v>
      </c>
      <c r="O36" s="64" t="str">
        <f>IF('داده های  اولیه جلسه'!$L$26="","عدم حضور",F36)</f>
        <v>عدم حضور</v>
      </c>
      <c r="P36" s="64" t="str">
        <f>IF('داده های  اولیه جلسه'!$L$26="","عدم حضور",G36)</f>
        <v>عدم حضور</v>
      </c>
      <c r="Q36" s="64" t="str">
        <f>IF('داده های  اولیه جلسه'!$L$26="","عدم حضور",H36)</f>
        <v>عدم حضور</v>
      </c>
      <c r="R36" s="41"/>
      <c r="S36" s="249"/>
      <c r="T36" s="67">
        <f>'داده های  اولیه جلسه'!$L$26</f>
        <v>0</v>
      </c>
      <c r="U36" s="64" t="str">
        <f>IF('داده های  اولیه جلسه'!K$23="حاضر",'DATA BASE'!L36,"عدم حضور")</f>
        <v>عدم حضور</v>
      </c>
      <c r="V36" s="64" t="str">
        <f>IF('داده های  اولیه جلسه'!L$23="حاضر",'DATA BASE'!M36,"عدم حضور")</f>
        <v>عدم حضور</v>
      </c>
      <c r="W36" s="64" t="str">
        <f>IF('داده های  اولیه جلسه'!M$23="حاضر",'DATA BASE'!N36,"عدم حضور")</f>
        <v>عدم حضور</v>
      </c>
      <c r="X36" s="64" t="str">
        <f>IF('داده های  اولیه جلسه'!N$23="حاضر",'DATA BASE'!O36,"عدم حضور")</f>
        <v>عدم حضور</v>
      </c>
      <c r="Y36" s="64" t="str">
        <f>IF('داده های  اولیه جلسه'!O$23="حاضر",'DATA BASE'!P36,"عدم حضور")</f>
        <v>عدم حضور</v>
      </c>
      <c r="Z36" s="64" t="str">
        <f>IF('داده های  اولیه جلسه'!P$23="حاضر",'DATA BASE'!Q36,"عدم حضور")</f>
        <v>عدم حضور</v>
      </c>
      <c r="AB36" s="249"/>
      <c r="AC36" s="94">
        <f>'داده های  اولیه جلسه'!$L$26</f>
        <v>0</v>
      </c>
      <c r="AD36" s="96" t="str">
        <f>IF('داده های  اولیه جلسه'!$R$30&lt;1,"عدم حضور",U36)</f>
        <v>عدم حضور</v>
      </c>
      <c r="AE36" s="96" t="str">
        <f>IF('داده های  اولیه جلسه'!$R$30&lt;1,"عدم حضور",V36)</f>
        <v>عدم حضور</v>
      </c>
      <c r="AF36" s="96" t="str">
        <f>IF('داده های  اولیه جلسه'!$R$30&lt;1,"عدم حضور",W36)</f>
        <v>عدم حضور</v>
      </c>
      <c r="AG36" s="96" t="str">
        <f>IF('داده های  اولیه جلسه'!$R$30&lt;1,"عدم حضور",X36)</f>
        <v>عدم حضور</v>
      </c>
      <c r="AH36" s="96" t="str">
        <f>IF('داده های  اولیه جلسه'!$R$30&lt;1,"عدم حضور",Y36)</f>
        <v>عدم حضور</v>
      </c>
      <c r="AI36" s="96" t="str">
        <f>IF('داده های  اولیه جلسه'!$R$30&lt;1,"عدم حضور",Z36)</f>
        <v>عدم حضور</v>
      </c>
    </row>
    <row r="37" spans="1:51" ht="30" customHeight="1">
      <c r="A37" s="249"/>
      <c r="B37" s="67">
        <f>'داده های  اولیه جلسه'!$M$26</f>
        <v>0</v>
      </c>
      <c r="C37" s="64">
        <f>'نفر اول'!G15</f>
        <v>0</v>
      </c>
      <c r="D37" s="64">
        <f>'نفر دوم'!G15</f>
        <v>0</v>
      </c>
      <c r="E37" s="64">
        <f>'نفر سوم'!G15</f>
        <v>0</v>
      </c>
      <c r="F37" s="64">
        <f>'نفر چهارم'!G15</f>
        <v>0</v>
      </c>
      <c r="G37" s="64">
        <f>'نفر پنجم'!G15</f>
        <v>0</v>
      </c>
      <c r="H37" s="64">
        <f>'نفر ششم'!G15</f>
        <v>0</v>
      </c>
      <c r="I37" s="41"/>
      <c r="J37" s="249"/>
      <c r="K37" s="67">
        <f>'داده های  اولیه جلسه'!$M$26</f>
        <v>0</v>
      </c>
      <c r="L37" s="64" t="str">
        <f>IF('داده های  اولیه جلسه'!$M$26="","عدم حضور",C37)</f>
        <v>عدم حضور</v>
      </c>
      <c r="M37" s="64" t="str">
        <f>IF('داده های  اولیه جلسه'!$M$26="","عدم حضور",D37)</f>
        <v>عدم حضور</v>
      </c>
      <c r="N37" s="64" t="str">
        <f>IF('داده های  اولیه جلسه'!$M$26="","عدم حضور",E37)</f>
        <v>عدم حضور</v>
      </c>
      <c r="O37" s="64" t="str">
        <f>IF('داده های  اولیه جلسه'!$M$26="","عدم حضور",F37)</f>
        <v>عدم حضور</v>
      </c>
      <c r="P37" s="64" t="str">
        <f>IF('داده های  اولیه جلسه'!$M$26="","عدم حضور",G37)</f>
        <v>عدم حضور</v>
      </c>
      <c r="Q37" s="64" t="str">
        <f>IF('داده های  اولیه جلسه'!$M$26="","عدم حضور",H37)</f>
        <v>عدم حضور</v>
      </c>
      <c r="R37" s="42"/>
      <c r="S37" s="249"/>
      <c r="T37" s="67">
        <f>'داده های  اولیه جلسه'!$M$26</f>
        <v>0</v>
      </c>
      <c r="U37" s="64" t="str">
        <f>IF('داده های  اولیه جلسه'!K$23="حاضر",'DATA BASE'!L37,"عدم حضور")</f>
        <v>عدم حضور</v>
      </c>
      <c r="V37" s="64" t="str">
        <f>IF('داده های  اولیه جلسه'!L$23="حاضر",'DATA BASE'!M37,"عدم حضور")</f>
        <v>عدم حضور</v>
      </c>
      <c r="W37" s="64" t="str">
        <f>IF('داده های  اولیه جلسه'!M$23="حاضر",'DATA BASE'!N37,"عدم حضور")</f>
        <v>عدم حضور</v>
      </c>
      <c r="X37" s="64" t="str">
        <f>IF('داده های  اولیه جلسه'!N$23="حاضر",'DATA BASE'!O37,"عدم حضور")</f>
        <v>عدم حضور</v>
      </c>
      <c r="Y37" s="64" t="str">
        <f>IF('داده های  اولیه جلسه'!O$23="حاضر",'DATA BASE'!P37,"عدم حضور")</f>
        <v>عدم حضور</v>
      </c>
      <c r="Z37" s="64" t="str">
        <f>IF('داده های  اولیه جلسه'!P$23="حاضر",'DATA BASE'!Q37,"عدم حضور")</f>
        <v>عدم حضور</v>
      </c>
      <c r="AB37" s="249"/>
      <c r="AC37" s="94">
        <f>'داده های  اولیه جلسه'!$M$26</f>
        <v>0</v>
      </c>
      <c r="AD37" s="96" t="str">
        <f>IF('داده های  اولیه جلسه'!$R$30&lt;1,"عدم حضور",U37)</f>
        <v>عدم حضور</v>
      </c>
      <c r="AE37" s="96" t="str">
        <f>IF('داده های  اولیه جلسه'!$R$30&lt;1,"عدم حضور",V37)</f>
        <v>عدم حضور</v>
      </c>
      <c r="AF37" s="96" t="str">
        <f>IF('داده های  اولیه جلسه'!$R$30&lt;1,"عدم حضور",W37)</f>
        <v>عدم حضور</v>
      </c>
      <c r="AG37" s="96" t="str">
        <f>IF('داده های  اولیه جلسه'!$R$30&lt;1,"عدم حضور",X37)</f>
        <v>عدم حضور</v>
      </c>
      <c r="AH37" s="96" t="str">
        <f>IF('داده های  اولیه جلسه'!$R$30&lt;1,"عدم حضور",Y37)</f>
        <v>عدم حضور</v>
      </c>
      <c r="AI37" s="96" t="str">
        <f>IF('داده های  اولیه جلسه'!$R$30&lt;1,"عدم حضور",Z37)</f>
        <v>عدم حضور</v>
      </c>
    </row>
    <row r="38" spans="1:51" ht="30" customHeight="1" thickBot="1">
      <c r="A38" s="250"/>
      <c r="B38" s="68">
        <f>'داده های  اولیه جلسه'!$N$26</f>
        <v>0</v>
      </c>
      <c r="C38" s="65">
        <f>'نفر اول'!H15</f>
        <v>0</v>
      </c>
      <c r="D38" s="65">
        <f>'نفر دوم'!H15</f>
        <v>0</v>
      </c>
      <c r="E38" s="65">
        <f>'نفر سوم'!H15</f>
        <v>0</v>
      </c>
      <c r="F38" s="65">
        <f>'نفر چهارم'!H15</f>
        <v>0</v>
      </c>
      <c r="G38" s="65">
        <f>'نفر پنجم'!H15</f>
        <v>0</v>
      </c>
      <c r="H38" s="65">
        <f>'نفر ششم'!H15</f>
        <v>0</v>
      </c>
      <c r="I38" s="41"/>
      <c r="J38" s="250"/>
      <c r="K38" s="68">
        <f>'داده های  اولیه جلسه'!$N$26</f>
        <v>0</v>
      </c>
      <c r="L38" s="65" t="str">
        <f>IF('داده های  اولیه جلسه'!$N$26="","عدم حضور",C38)</f>
        <v>عدم حضور</v>
      </c>
      <c r="M38" s="65" t="str">
        <f>IF('داده های  اولیه جلسه'!$N$26="","عدم حضور",D38)</f>
        <v>عدم حضور</v>
      </c>
      <c r="N38" s="65" t="str">
        <f>IF('داده های  اولیه جلسه'!$N$26="","عدم حضور",E38)</f>
        <v>عدم حضور</v>
      </c>
      <c r="O38" s="65" t="str">
        <f>IF('داده های  اولیه جلسه'!$N$26="","عدم حضور",F38)</f>
        <v>عدم حضور</v>
      </c>
      <c r="P38" s="65" t="str">
        <f>IF('داده های  اولیه جلسه'!$N$26="","عدم حضور",G38)</f>
        <v>عدم حضور</v>
      </c>
      <c r="Q38" s="65" t="str">
        <f>IF('داده های  اولیه جلسه'!$N$26="","عدم حضور",H38)</f>
        <v>عدم حضور</v>
      </c>
      <c r="R38" s="42"/>
      <c r="S38" s="250"/>
      <c r="T38" s="68">
        <f>'داده های  اولیه جلسه'!$N$26</f>
        <v>0</v>
      </c>
      <c r="U38" s="65" t="str">
        <f>IF('داده های  اولیه جلسه'!K$23="حاضر",'DATA BASE'!L38,"عدم حضور")</f>
        <v>عدم حضور</v>
      </c>
      <c r="V38" s="65" t="str">
        <f>IF('داده های  اولیه جلسه'!L$23="حاضر",'DATA BASE'!M38,"عدم حضور")</f>
        <v>عدم حضور</v>
      </c>
      <c r="W38" s="65" t="str">
        <f>IF('داده های  اولیه جلسه'!M$23="حاضر",'DATA BASE'!N38,"عدم حضور")</f>
        <v>عدم حضور</v>
      </c>
      <c r="X38" s="65" t="str">
        <f>IF('داده های  اولیه جلسه'!N$23="حاضر",'DATA BASE'!O38,"عدم حضور")</f>
        <v>عدم حضور</v>
      </c>
      <c r="Y38" s="65" t="str">
        <f>IF('داده های  اولیه جلسه'!O$23="حاضر",'DATA BASE'!P38,"عدم حضور")</f>
        <v>عدم حضور</v>
      </c>
      <c r="Z38" s="65" t="str">
        <f>IF('داده های  اولیه جلسه'!P$23="حاضر",'DATA BASE'!Q38,"عدم حضور")</f>
        <v>عدم حضور</v>
      </c>
      <c r="AB38" s="250"/>
      <c r="AC38" s="95">
        <f>'داده های  اولیه جلسه'!$N$26</f>
        <v>0</v>
      </c>
      <c r="AD38" s="96" t="str">
        <f>IF('داده های  اولیه جلسه'!$R$30&lt;1,"عدم حضور",U38)</f>
        <v>عدم حضور</v>
      </c>
      <c r="AE38" s="96" t="str">
        <f>IF('داده های  اولیه جلسه'!$R$30&lt;1,"عدم حضور",V38)</f>
        <v>عدم حضور</v>
      </c>
      <c r="AF38" s="96" t="str">
        <f>IF('داده های  اولیه جلسه'!$R$30&lt;1,"عدم حضور",W38)</f>
        <v>عدم حضور</v>
      </c>
      <c r="AG38" s="96" t="str">
        <f>IF('داده های  اولیه جلسه'!$R$30&lt;1,"عدم حضور",X38)</f>
        <v>عدم حضور</v>
      </c>
      <c r="AH38" s="96" t="str">
        <f>IF('داده های  اولیه جلسه'!$R$30&lt;1,"عدم حضور",Y38)</f>
        <v>عدم حضور</v>
      </c>
      <c r="AI38" s="96" t="str">
        <f>IF('داده های  اولیه جلسه'!$R$30&lt;1,"عدم حضور",Z38)</f>
        <v>عدم حضور</v>
      </c>
    </row>
    <row r="39" spans="1:51" ht="30" customHeight="1">
      <c r="A39" s="248">
        <f>'داده های  اولیه جلسه'!$L$30</f>
        <v>0</v>
      </c>
      <c r="B39" s="66">
        <f>'داده های  اولیه جلسه'!$K$26</f>
        <v>0</v>
      </c>
      <c r="C39" s="63">
        <f>'نفر اول'!E16</f>
        <v>0</v>
      </c>
      <c r="D39" s="63">
        <f>'نفر دوم'!E16</f>
        <v>0</v>
      </c>
      <c r="E39" s="63">
        <f>'نفر سوم'!E16</f>
        <v>0</v>
      </c>
      <c r="F39" s="63">
        <f>'نفر چهارم'!E16</f>
        <v>0</v>
      </c>
      <c r="G39" s="63">
        <f>'نفر پنجم'!E16</f>
        <v>0</v>
      </c>
      <c r="H39" s="63">
        <f>'نفر ششم'!E16</f>
        <v>0</v>
      </c>
      <c r="I39" s="41"/>
      <c r="J39" s="248">
        <f>'داده های  اولیه جلسه'!$L$30</f>
        <v>0</v>
      </c>
      <c r="K39" s="66">
        <f>'داده های  اولیه جلسه'!$K$26</f>
        <v>0</v>
      </c>
      <c r="L39" s="63" t="str">
        <f>IF('داده های  اولیه جلسه'!$K$26="","عدم حضور",C39)</f>
        <v>عدم حضور</v>
      </c>
      <c r="M39" s="63" t="str">
        <f>IF('داده های  اولیه جلسه'!$K$26="","عدم حضور",D39)</f>
        <v>عدم حضور</v>
      </c>
      <c r="N39" s="63" t="str">
        <f>IF('داده های  اولیه جلسه'!$K$26="","عدم حضور",E39)</f>
        <v>عدم حضور</v>
      </c>
      <c r="O39" s="63" t="str">
        <f>IF('داده های  اولیه جلسه'!$K$26="","عدم حضور",F39)</f>
        <v>عدم حضور</v>
      </c>
      <c r="P39" s="63" t="str">
        <f>IF('داده های  اولیه جلسه'!$K$26="","عدم حضور",G39)</f>
        <v>عدم حضور</v>
      </c>
      <c r="Q39" s="63" t="str">
        <f>IF('داده های  اولیه جلسه'!$K$26="","عدم حضور",H39)</f>
        <v>عدم حضور</v>
      </c>
      <c r="R39" s="42"/>
      <c r="S39" s="248">
        <f>'داده های  اولیه جلسه'!$L$30</f>
        <v>0</v>
      </c>
      <c r="T39" s="66">
        <f>'داده های  اولیه جلسه'!$K$26</f>
        <v>0</v>
      </c>
      <c r="U39" s="63" t="str">
        <f>IF('داده های  اولیه جلسه'!K$23="حاضر",'DATA BASE'!L39,"عدم حضور")</f>
        <v>عدم حضور</v>
      </c>
      <c r="V39" s="63" t="str">
        <f>IF('داده های  اولیه جلسه'!L$23="حاضر",'DATA BASE'!M39,"عدم حضور")</f>
        <v>عدم حضور</v>
      </c>
      <c r="W39" s="63" t="str">
        <f>IF('داده های  اولیه جلسه'!M$23="حاضر",'DATA BASE'!N39,"عدم حضور")</f>
        <v>عدم حضور</v>
      </c>
      <c r="X39" s="63" t="str">
        <f>IF('داده های  اولیه جلسه'!N$23="حاضر",'DATA BASE'!O39,"عدم حضور")</f>
        <v>عدم حضور</v>
      </c>
      <c r="Y39" s="63" t="str">
        <f>IF('داده های  اولیه جلسه'!O$23="حاضر",'DATA BASE'!P39,"عدم حضور")</f>
        <v>عدم حضور</v>
      </c>
      <c r="Z39" s="63" t="str">
        <f>IF('داده های  اولیه جلسه'!P$23="حاضر",'DATA BASE'!Q39,"عدم حضور")</f>
        <v>عدم حضور</v>
      </c>
      <c r="AB39" s="248">
        <f>'داده های  اولیه جلسه'!$L$30</f>
        <v>0</v>
      </c>
      <c r="AC39" s="66">
        <f>'داده های  اولیه جلسه'!$K$26</f>
        <v>0</v>
      </c>
      <c r="AD39" s="96" t="str">
        <f>IF('داده های  اولیه جلسه'!$R$30&lt;2,"عدم حضور",U39)</f>
        <v>عدم حضور</v>
      </c>
      <c r="AE39" s="96" t="str">
        <f>IF('داده های  اولیه جلسه'!$R$30&lt;2,"عدم حضور",V39)</f>
        <v>عدم حضور</v>
      </c>
      <c r="AF39" s="96" t="str">
        <f>IF('داده های  اولیه جلسه'!$R$30&lt;2,"عدم حضور",W39)</f>
        <v>عدم حضور</v>
      </c>
      <c r="AG39" s="96" t="str">
        <f>IF('داده های  اولیه جلسه'!$R$30&lt;2,"عدم حضور",X39)</f>
        <v>عدم حضور</v>
      </c>
      <c r="AH39" s="96" t="str">
        <f>IF('داده های  اولیه جلسه'!$R$30&lt;2,"عدم حضور",Y39)</f>
        <v>عدم حضور</v>
      </c>
      <c r="AI39" s="96" t="str">
        <f>IF('داده های  اولیه جلسه'!$R$30&lt;2,"عدم حضور",Z39)</f>
        <v>عدم حضور</v>
      </c>
    </row>
    <row r="40" spans="1:51" ht="30" customHeight="1">
      <c r="A40" s="249"/>
      <c r="B40" s="67">
        <f>'داده های  اولیه جلسه'!$L$26</f>
        <v>0</v>
      </c>
      <c r="C40" s="64">
        <f>'نفر اول'!F16</f>
        <v>0</v>
      </c>
      <c r="D40" s="64">
        <f>'نفر دوم'!F16</f>
        <v>0</v>
      </c>
      <c r="E40" s="64">
        <f>'نفر سوم'!F16</f>
        <v>0</v>
      </c>
      <c r="F40" s="64">
        <f>'نفر چهارم'!F16</f>
        <v>0</v>
      </c>
      <c r="G40" s="64">
        <f>'نفر پنجم'!F16</f>
        <v>0</v>
      </c>
      <c r="H40" s="64">
        <f>'نفر ششم'!F16</f>
        <v>0</v>
      </c>
      <c r="I40" s="41"/>
      <c r="J40" s="249"/>
      <c r="K40" s="67">
        <f>'داده های  اولیه جلسه'!$L$26</f>
        <v>0</v>
      </c>
      <c r="L40" s="64" t="str">
        <f>IF('داده های  اولیه جلسه'!$L$26="","عدم حضور",C40)</f>
        <v>عدم حضور</v>
      </c>
      <c r="M40" s="64" t="str">
        <f>IF('داده های  اولیه جلسه'!$L$26="","عدم حضور",D40)</f>
        <v>عدم حضور</v>
      </c>
      <c r="N40" s="64" t="str">
        <f>IF('داده های  اولیه جلسه'!$L$26="","عدم حضور",E40)</f>
        <v>عدم حضور</v>
      </c>
      <c r="O40" s="64" t="str">
        <f>IF('داده های  اولیه جلسه'!$L$26="","عدم حضور",F40)</f>
        <v>عدم حضور</v>
      </c>
      <c r="P40" s="64" t="str">
        <f>IF('داده های  اولیه جلسه'!$L$26="","عدم حضور",G40)</f>
        <v>عدم حضور</v>
      </c>
      <c r="Q40" s="64" t="str">
        <f>IF('داده های  اولیه جلسه'!$L$26="","عدم حضور",H40)</f>
        <v>عدم حضور</v>
      </c>
      <c r="R40" s="42"/>
      <c r="S40" s="249"/>
      <c r="T40" s="67">
        <f>'داده های  اولیه جلسه'!$L$26</f>
        <v>0</v>
      </c>
      <c r="U40" s="64" t="str">
        <f>IF('داده های  اولیه جلسه'!K$23="حاضر",'DATA BASE'!L40,"عدم حضور")</f>
        <v>عدم حضور</v>
      </c>
      <c r="V40" s="64" t="str">
        <f>IF('داده های  اولیه جلسه'!L$23="حاضر",'DATA BASE'!M40,"عدم حضور")</f>
        <v>عدم حضور</v>
      </c>
      <c r="W40" s="64" t="str">
        <f>IF('داده های  اولیه جلسه'!M$23="حاضر",'DATA BASE'!N40,"عدم حضور")</f>
        <v>عدم حضور</v>
      </c>
      <c r="X40" s="64" t="str">
        <f>IF('داده های  اولیه جلسه'!N$23="حاضر",'DATA BASE'!O40,"عدم حضور")</f>
        <v>عدم حضور</v>
      </c>
      <c r="Y40" s="64" t="str">
        <f>IF('داده های  اولیه جلسه'!O$23="حاضر",'DATA BASE'!P40,"عدم حضور")</f>
        <v>عدم حضور</v>
      </c>
      <c r="Z40" s="64" t="str">
        <f>IF('داده های  اولیه جلسه'!P$23="حاضر",'DATA BASE'!Q40,"عدم حضور")</f>
        <v>عدم حضور</v>
      </c>
      <c r="AB40" s="249"/>
      <c r="AC40" s="67">
        <f>'داده های  اولیه جلسه'!$L$26</f>
        <v>0</v>
      </c>
      <c r="AD40" s="96" t="str">
        <f>IF('داده های  اولیه جلسه'!$R$30&lt;2,"عدم حضور",U40)</f>
        <v>عدم حضور</v>
      </c>
      <c r="AE40" s="96" t="str">
        <f>IF('داده های  اولیه جلسه'!$R$30&lt;2,"عدم حضور",V40)</f>
        <v>عدم حضور</v>
      </c>
      <c r="AF40" s="96" t="str">
        <f>IF('داده های  اولیه جلسه'!$R$30&lt;2,"عدم حضور",W40)</f>
        <v>عدم حضور</v>
      </c>
      <c r="AG40" s="96" t="str">
        <f>IF('داده های  اولیه جلسه'!$R$30&lt;2,"عدم حضور",X40)</f>
        <v>عدم حضور</v>
      </c>
      <c r="AH40" s="96" t="str">
        <f>IF('داده های  اولیه جلسه'!$R$30&lt;2,"عدم حضور",Y40)</f>
        <v>عدم حضور</v>
      </c>
      <c r="AI40" s="96" t="str">
        <f>IF('داده های  اولیه جلسه'!$R$30&lt;2,"عدم حضور",Z40)</f>
        <v>عدم حضور</v>
      </c>
    </row>
    <row r="41" spans="1:51" ht="30" customHeight="1">
      <c r="A41" s="249"/>
      <c r="B41" s="67">
        <f>'داده های  اولیه جلسه'!$M$26</f>
        <v>0</v>
      </c>
      <c r="C41" s="64">
        <f>'نفر اول'!G16</f>
        <v>0</v>
      </c>
      <c r="D41" s="64">
        <f>'نفر دوم'!G16</f>
        <v>0</v>
      </c>
      <c r="E41" s="64">
        <f>'نفر سوم'!G16</f>
        <v>0</v>
      </c>
      <c r="F41" s="64">
        <f>'نفر چهارم'!G16</f>
        <v>0</v>
      </c>
      <c r="G41" s="64">
        <f>'نفر پنجم'!G16</f>
        <v>0</v>
      </c>
      <c r="H41" s="64">
        <f>'نفر ششم'!G16</f>
        <v>0</v>
      </c>
      <c r="I41" s="41"/>
      <c r="J41" s="249"/>
      <c r="K41" s="67">
        <f>'داده های  اولیه جلسه'!$M$26</f>
        <v>0</v>
      </c>
      <c r="L41" s="64" t="str">
        <f>IF('داده های  اولیه جلسه'!$M$26="","عدم حضور",C41)</f>
        <v>عدم حضور</v>
      </c>
      <c r="M41" s="64" t="str">
        <f>IF('داده های  اولیه جلسه'!$M$26="","عدم حضور",D41)</f>
        <v>عدم حضور</v>
      </c>
      <c r="N41" s="64" t="str">
        <f>IF('داده های  اولیه جلسه'!$M$26="","عدم حضور",E41)</f>
        <v>عدم حضور</v>
      </c>
      <c r="O41" s="64" t="str">
        <f>IF('داده های  اولیه جلسه'!$M$26="","عدم حضور",F41)</f>
        <v>عدم حضور</v>
      </c>
      <c r="P41" s="64" t="str">
        <f>IF('داده های  اولیه جلسه'!$M$26="","عدم حضور",G41)</f>
        <v>عدم حضور</v>
      </c>
      <c r="Q41" s="64" t="str">
        <f>IF('داده های  اولیه جلسه'!$M$26="","عدم حضور",H41)</f>
        <v>عدم حضور</v>
      </c>
      <c r="S41" s="249"/>
      <c r="T41" s="67">
        <f>'داده های  اولیه جلسه'!$M$26</f>
        <v>0</v>
      </c>
      <c r="U41" s="64" t="str">
        <f>IF('داده های  اولیه جلسه'!K$23="حاضر",'DATA BASE'!L41,"عدم حضور")</f>
        <v>عدم حضور</v>
      </c>
      <c r="V41" s="64" t="str">
        <f>IF('داده های  اولیه جلسه'!L$23="حاضر",'DATA BASE'!M41,"عدم حضور")</f>
        <v>عدم حضور</v>
      </c>
      <c r="W41" s="64" t="str">
        <f>IF('داده های  اولیه جلسه'!M$23="حاضر",'DATA BASE'!N41,"عدم حضور")</f>
        <v>عدم حضور</v>
      </c>
      <c r="X41" s="64" t="str">
        <f>IF('داده های  اولیه جلسه'!N$23="حاضر",'DATA BASE'!O41,"عدم حضور")</f>
        <v>عدم حضور</v>
      </c>
      <c r="Y41" s="64" t="str">
        <f>IF('داده های  اولیه جلسه'!O$23="حاضر",'DATA BASE'!P41,"عدم حضور")</f>
        <v>عدم حضور</v>
      </c>
      <c r="Z41" s="64" t="str">
        <f>IF('داده های  اولیه جلسه'!P$23="حاضر",'DATA BASE'!Q41,"عدم حضور")</f>
        <v>عدم حضور</v>
      </c>
      <c r="AB41" s="249"/>
      <c r="AC41" s="67">
        <f>'داده های  اولیه جلسه'!$M$26</f>
        <v>0</v>
      </c>
      <c r="AD41" s="96" t="str">
        <f>IF('داده های  اولیه جلسه'!$R$30&lt;2,"عدم حضور",U41)</f>
        <v>عدم حضور</v>
      </c>
      <c r="AE41" s="96" t="str">
        <f>IF('داده های  اولیه جلسه'!$R$30&lt;2,"عدم حضور",V41)</f>
        <v>عدم حضور</v>
      </c>
      <c r="AF41" s="96" t="str">
        <f>IF('داده های  اولیه جلسه'!$R$30&lt;2,"عدم حضور",W41)</f>
        <v>عدم حضور</v>
      </c>
      <c r="AG41" s="96" t="str">
        <f>IF('داده های  اولیه جلسه'!$R$30&lt;2,"عدم حضور",X41)</f>
        <v>عدم حضور</v>
      </c>
      <c r="AH41" s="96" t="str">
        <f>IF('داده های  اولیه جلسه'!$R$30&lt;2,"عدم حضور",Y41)</f>
        <v>عدم حضور</v>
      </c>
      <c r="AI41" s="96" t="str">
        <f>IF('داده های  اولیه جلسه'!$R$30&lt;2,"عدم حضور",Z41)</f>
        <v>عدم حضور</v>
      </c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</row>
    <row r="42" spans="1:51" ht="30" customHeight="1" thickBot="1">
      <c r="A42" s="250"/>
      <c r="B42" s="68">
        <f>'داده های  اولیه جلسه'!$N$26</f>
        <v>0</v>
      </c>
      <c r="C42" s="65">
        <f>'نفر اول'!H16</f>
        <v>0</v>
      </c>
      <c r="D42" s="65">
        <f>'نفر دوم'!H16</f>
        <v>0</v>
      </c>
      <c r="E42" s="65">
        <f>'نفر سوم'!H16</f>
        <v>0</v>
      </c>
      <c r="F42" s="65">
        <f>'نفر چهارم'!H16</f>
        <v>0</v>
      </c>
      <c r="G42" s="65">
        <f>'نفر پنجم'!H16</f>
        <v>0</v>
      </c>
      <c r="H42" s="65">
        <f>'نفر ششم'!H16</f>
        <v>0</v>
      </c>
      <c r="I42" s="41"/>
      <c r="J42" s="250"/>
      <c r="K42" s="68">
        <f>'داده های  اولیه جلسه'!$N$26</f>
        <v>0</v>
      </c>
      <c r="L42" s="65" t="str">
        <f>IF('داده های  اولیه جلسه'!$N$26="","عدم حضور",C42)</f>
        <v>عدم حضور</v>
      </c>
      <c r="M42" s="65" t="str">
        <f>IF('داده های  اولیه جلسه'!$N$26="","عدم حضور",D42)</f>
        <v>عدم حضور</v>
      </c>
      <c r="N42" s="65" t="str">
        <f>IF('داده های  اولیه جلسه'!$N$26="","عدم حضور",E42)</f>
        <v>عدم حضور</v>
      </c>
      <c r="O42" s="65" t="str">
        <f>IF('داده های  اولیه جلسه'!$N$26="","عدم حضور",F42)</f>
        <v>عدم حضور</v>
      </c>
      <c r="P42" s="65" t="str">
        <f>IF('داده های  اولیه جلسه'!$N$26="","عدم حضور",G42)</f>
        <v>عدم حضور</v>
      </c>
      <c r="Q42" s="65" t="str">
        <f>IF('داده های  اولیه جلسه'!$N$26="","عدم حضور",H42)</f>
        <v>عدم حضور</v>
      </c>
      <c r="S42" s="250"/>
      <c r="T42" s="68">
        <f>'داده های  اولیه جلسه'!$N$26</f>
        <v>0</v>
      </c>
      <c r="U42" s="65" t="str">
        <f>IF('داده های  اولیه جلسه'!K$23="حاضر",'DATA BASE'!L42,"عدم حضور")</f>
        <v>عدم حضور</v>
      </c>
      <c r="V42" s="65" t="str">
        <f>IF('داده های  اولیه جلسه'!L$23="حاضر",'DATA BASE'!M42,"عدم حضور")</f>
        <v>عدم حضور</v>
      </c>
      <c r="W42" s="65" t="str">
        <f>IF('داده های  اولیه جلسه'!M$23="حاضر",'DATA BASE'!N42,"عدم حضور")</f>
        <v>عدم حضور</v>
      </c>
      <c r="X42" s="65" t="str">
        <f>IF('داده های  اولیه جلسه'!N$23="حاضر",'DATA BASE'!O42,"عدم حضور")</f>
        <v>عدم حضور</v>
      </c>
      <c r="Y42" s="65" t="str">
        <f>IF('داده های  اولیه جلسه'!O$23="حاضر",'DATA BASE'!P42,"عدم حضور")</f>
        <v>عدم حضور</v>
      </c>
      <c r="Z42" s="65" t="str">
        <f>IF('داده های  اولیه جلسه'!P$23="حاضر",'DATA BASE'!Q42,"عدم حضور")</f>
        <v>عدم حضور</v>
      </c>
      <c r="AB42" s="250"/>
      <c r="AC42" s="68">
        <f>'داده های  اولیه جلسه'!$N$26</f>
        <v>0</v>
      </c>
      <c r="AD42" s="96" t="str">
        <f>IF('داده های  اولیه جلسه'!$R$30&lt;2,"عدم حضور",U42)</f>
        <v>عدم حضور</v>
      </c>
      <c r="AE42" s="96" t="str">
        <f>IF('داده های  اولیه جلسه'!$R$30&lt;2,"عدم حضور",V42)</f>
        <v>عدم حضور</v>
      </c>
      <c r="AF42" s="96" t="str">
        <f>IF('داده های  اولیه جلسه'!$R$30&lt;2,"عدم حضور",W42)</f>
        <v>عدم حضور</v>
      </c>
      <c r="AG42" s="96" t="str">
        <f>IF('داده های  اولیه جلسه'!$R$30&lt;2,"عدم حضور",X42)</f>
        <v>عدم حضور</v>
      </c>
      <c r="AH42" s="96" t="str">
        <f>IF('داده های  اولیه جلسه'!$R$30&lt;2,"عدم حضور",Y42)</f>
        <v>عدم حضور</v>
      </c>
      <c r="AI42" s="96" t="str">
        <f>IF('داده های  اولیه جلسه'!$R$30&lt;2,"عدم حضور",Z42)</f>
        <v>عدم حضور</v>
      </c>
    </row>
    <row r="43" spans="1:51" ht="30" customHeight="1">
      <c r="A43" s="248">
        <f>'داده های  اولیه جلسه'!$M$30</f>
        <v>0</v>
      </c>
      <c r="B43" s="66">
        <f>'داده های  اولیه جلسه'!$K$26</f>
        <v>0</v>
      </c>
      <c r="C43" s="63">
        <f>'نفر اول'!E17</f>
        <v>0</v>
      </c>
      <c r="D43" s="63">
        <f>'نفر دوم'!E17</f>
        <v>0</v>
      </c>
      <c r="E43" s="63">
        <f>'نفر سوم'!E17</f>
        <v>0</v>
      </c>
      <c r="F43" s="63">
        <f>'نفر چهارم'!E17</f>
        <v>0</v>
      </c>
      <c r="G43" s="63">
        <f>'نفر پنجم'!E17</f>
        <v>0</v>
      </c>
      <c r="H43" s="63">
        <f>'نفر ششم'!E17</f>
        <v>0</v>
      </c>
      <c r="I43" s="41"/>
      <c r="J43" s="248">
        <f>'داده های  اولیه جلسه'!$M$30</f>
        <v>0</v>
      </c>
      <c r="K43" s="66">
        <f>'داده های  اولیه جلسه'!$K$26</f>
        <v>0</v>
      </c>
      <c r="L43" s="63" t="str">
        <f>IF('داده های  اولیه جلسه'!$K$26="","عدم حضور",C43)</f>
        <v>عدم حضور</v>
      </c>
      <c r="M43" s="63" t="str">
        <f>IF('داده های  اولیه جلسه'!$K$26="","عدم حضور",D43)</f>
        <v>عدم حضور</v>
      </c>
      <c r="N43" s="63" t="str">
        <f>IF('داده های  اولیه جلسه'!$K$26="","عدم حضور",E43)</f>
        <v>عدم حضور</v>
      </c>
      <c r="O43" s="63" t="str">
        <f>IF('داده های  اولیه جلسه'!$K$26="","عدم حضور",F43)</f>
        <v>عدم حضور</v>
      </c>
      <c r="P43" s="63" t="str">
        <f>IF('داده های  اولیه جلسه'!$K$26="","عدم حضور",G43)</f>
        <v>عدم حضور</v>
      </c>
      <c r="Q43" s="63" t="str">
        <f>IF('داده های  اولیه جلسه'!$K$26="","عدم حضور",H43)</f>
        <v>عدم حضور</v>
      </c>
      <c r="S43" s="248">
        <f>'داده های  اولیه جلسه'!$M$30</f>
        <v>0</v>
      </c>
      <c r="T43" s="66">
        <f>'داده های  اولیه جلسه'!$K$26</f>
        <v>0</v>
      </c>
      <c r="U43" s="63" t="str">
        <f>IF('داده های  اولیه جلسه'!K$23="حاضر",'DATA BASE'!L43,"عدم حضور")</f>
        <v>عدم حضور</v>
      </c>
      <c r="V43" s="63" t="str">
        <f>IF('داده های  اولیه جلسه'!L$23="حاضر",'DATA BASE'!M43,"عدم حضور")</f>
        <v>عدم حضور</v>
      </c>
      <c r="W43" s="63" t="str">
        <f>IF('داده های  اولیه جلسه'!M$23="حاضر",'DATA BASE'!N43,"عدم حضور")</f>
        <v>عدم حضور</v>
      </c>
      <c r="X43" s="63" t="str">
        <f>IF('داده های  اولیه جلسه'!N$23="حاضر",'DATA BASE'!O43,"عدم حضور")</f>
        <v>عدم حضور</v>
      </c>
      <c r="Y43" s="63" t="str">
        <f>IF('داده های  اولیه جلسه'!O$23="حاضر",'DATA BASE'!P43,"عدم حضور")</f>
        <v>عدم حضور</v>
      </c>
      <c r="Z43" s="63" t="str">
        <f>IF('داده های  اولیه جلسه'!P$23="حاضر",'DATA BASE'!Q43,"عدم حضور")</f>
        <v>عدم حضور</v>
      </c>
      <c r="AB43" s="248">
        <f>'داده های  اولیه جلسه'!$M$30</f>
        <v>0</v>
      </c>
      <c r="AC43" s="66">
        <f>'داده های  اولیه جلسه'!$K$26</f>
        <v>0</v>
      </c>
      <c r="AD43" s="96" t="str">
        <f>IF('داده های  اولیه جلسه'!$R$30&lt;3,"عدم حضور",U43)</f>
        <v>عدم حضور</v>
      </c>
      <c r="AE43" s="96" t="str">
        <f>IF('داده های  اولیه جلسه'!$R$30&lt;3,"عدم حضور",V43)</f>
        <v>عدم حضور</v>
      </c>
      <c r="AF43" s="96" t="str">
        <f>IF('داده های  اولیه جلسه'!$R$30&lt;3,"عدم حضور",W43)</f>
        <v>عدم حضور</v>
      </c>
      <c r="AG43" s="96" t="str">
        <f>IF('داده های  اولیه جلسه'!$R$30&lt;3,"عدم حضور",X43)</f>
        <v>عدم حضور</v>
      </c>
      <c r="AH43" s="96" t="str">
        <f>IF('داده های  اولیه جلسه'!$R$30&lt;3,"عدم حضور",Y43)</f>
        <v>عدم حضور</v>
      </c>
      <c r="AI43" s="96" t="str">
        <f>IF('داده های  اولیه جلسه'!$R$30&lt;3,"عدم حضور",Z43)</f>
        <v>عدم حضور</v>
      </c>
    </row>
    <row r="44" spans="1:51" ht="30" customHeight="1">
      <c r="A44" s="249"/>
      <c r="B44" s="67">
        <f>'داده های  اولیه جلسه'!$L$26</f>
        <v>0</v>
      </c>
      <c r="C44" s="64">
        <f>'نفر اول'!F17</f>
        <v>0</v>
      </c>
      <c r="D44" s="64">
        <f>'نفر دوم'!F17</f>
        <v>0</v>
      </c>
      <c r="E44" s="64">
        <f>'نفر سوم'!F17</f>
        <v>0</v>
      </c>
      <c r="F44" s="64">
        <f>'نفر چهارم'!F17</f>
        <v>0</v>
      </c>
      <c r="G44" s="64">
        <f>'نفر پنجم'!F17</f>
        <v>0</v>
      </c>
      <c r="H44" s="64">
        <f>'نفر ششم'!F17</f>
        <v>0</v>
      </c>
      <c r="I44" s="41"/>
      <c r="J44" s="249"/>
      <c r="K44" s="67">
        <f>'داده های  اولیه جلسه'!$L$26</f>
        <v>0</v>
      </c>
      <c r="L44" s="64" t="str">
        <f>IF('داده های  اولیه جلسه'!$L$26="","عدم حضور",C44)</f>
        <v>عدم حضور</v>
      </c>
      <c r="M44" s="64" t="str">
        <f>IF('داده های  اولیه جلسه'!$L$26="","عدم حضور",D44)</f>
        <v>عدم حضور</v>
      </c>
      <c r="N44" s="64" t="str">
        <f>IF('داده های  اولیه جلسه'!$L$26="","عدم حضور",E44)</f>
        <v>عدم حضور</v>
      </c>
      <c r="O44" s="64" t="str">
        <f>IF('داده های  اولیه جلسه'!$L$26="","عدم حضور",F44)</f>
        <v>عدم حضور</v>
      </c>
      <c r="P44" s="64" t="str">
        <f>IF('داده های  اولیه جلسه'!$L$26="","عدم حضور",G44)</f>
        <v>عدم حضور</v>
      </c>
      <c r="Q44" s="64" t="str">
        <f>IF('داده های  اولیه جلسه'!$L$26="","عدم حضور",H44)</f>
        <v>عدم حضور</v>
      </c>
      <c r="S44" s="249"/>
      <c r="T44" s="67">
        <f>'داده های  اولیه جلسه'!$L$26</f>
        <v>0</v>
      </c>
      <c r="U44" s="64" t="str">
        <f>IF('داده های  اولیه جلسه'!K$23="حاضر",'DATA BASE'!L44,"عدم حضور")</f>
        <v>عدم حضور</v>
      </c>
      <c r="V44" s="64" t="str">
        <f>IF('داده های  اولیه جلسه'!L$23="حاضر",'DATA BASE'!M44,"عدم حضور")</f>
        <v>عدم حضور</v>
      </c>
      <c r="W44" s="64" t="str">
        <f>IF('داده های  اولیه جلسه'!M$23="حاضر",'DATA BASE'!N44,"عدم حضور")</f>
        <v>عدم حضور</v>
      </c>
      <c r="X44" s="64" t="str">
        <f>IF('داده های  اولیه جلسه'!N$23="حاضر",'DATA BASE'!O44,"عدم حضور")</f>
        <v>عدم حضور</v>
      </c>
      <c r="Y44" s="64" t="str">
        <f>IF('داده های  اولیه جلسه'!O$23="حاضر",'DATA BASE'!P44,"عدم حضور")</f>
        <v>عدم حضور</v>
      </c>
      <c r="Z44" s="64" t="str">
        <f>IF('داده های  اولیه جلسه'!P$23="حاضر",'DATA BASE'!Q44,"عدم حضور")</f>
        <v>عدم حضور</v>
      </c>
      <c r="AB44" s="249"/>
      <c r="AC44" s="67">
        <f>'داده های  اولیه جلسه'!$L$26</f>
        <v>0</v>
      </c>
      <c r="AD44" s="96" t="str">
        <f>IF('داده های  اولیه جلسه'!$R$30&lt;3,"عدم حضور",U44)</f>
        <v>عدم حضور</v>
      </c>
      <c r="AE44" s="96" t="str">
        <f>IF('داده های  اولیه جلسه'!$R$30&lt;3,"عدم حضور",V44)</f>
        <v>عدم حضور</v>
      </c>
      <c r="AF44" s="96" t="str">
        <f>IF('داده های  اولیه جلسه'!$R$30&lt;3,"عدم حضور",W44)</f>
        <v>عدم حضور</v>
      </c>
      <c r="AG44" s="96" t="str">
        <f>IF('داده های  اولیه جلسه'!$R$30&lt;3,"عدم حضور",X44)</f>
        <v>عدم حضور</v>
      </c>
      <c r="AH44" s="96" t="str">
        <f>IF('داده های  اولیه جلسه'!$R$30&lt;3,"عدم حضور",Y44)</f>
        <v>عدم حضور</v>
      </c>
      <c r="AI44" s="96" t="str">
        <f>IF('داده های  اولیه جلسه'!$R$30&lt;3,"عدم حضور",Z44)</f>
        <v>عدم حضور</v>
      </c>
    </row>
    <row r="45" spans="1:51" ht="30" customHeight="1">
      <c r="A45" s="249"/>
      <c r="B45" s="67">
        <f>'داده های  اولیه جلسه'!$M$26</f>
        <v>0</v>
      </c>
      <c r="C45" s="64">
        <f>'نفر اول'!G17</f>
        <v>0</v>
      </c>
      <c r="D45" s="64">
        <f>'نفر دوم'!G17</f>
        <v>0</v>
      </c>
      <c r="E45" s="64">
        <f>'نفر سوم'!G17</f>
        <v>0</v>
      </c>
      <c r="F45" s="64">
        <f>'نفر چهارم'!G17</f>
        <v>0</v>
      </c>
      <c r="G45" s="64">
        <f>'نفر پنجم'!G17</f>
        <v>0</v>
      </c>
      <c r="H45" s="64">
        <f>'نفر ششم'!G17</f>
        <v>0</v>
      </c>
      <c r="I45" s="41"/>
      <c r="J45" s="249"/>
      <c r="K45" s="67">
        <f>'داده های  اولیه جلسه'!$M$26</f>
        <v>0</v>
      </c>
      <c r="L45" s="64" t="str">
        <f>IF('داده های  اولیه جلسه'!$M$26="","عدم حضور",C45)</f>
        <v>عدم حضور</v>
      </c>
      <c r="M45" s="64" t="str">
        <f>IF('داده های  اولیه جلسه'!$M$26="","عدم حضور",D45)</f>
        <v>عدم حضور</v>
      </c>
      <c r="N45" s="64" t="str">
        <f>IF('داده های  اولیه جلسه'!$M$26="","عدم حضور",E45)</f>
        <v>عدم حضور</v>
      </c>
      <c r="O45" s="64" t="str">
        <f>IF('داده های  اولیه جلسه'!$M$26="","عدم حضور",F45)</f>
        <v>عدم حضور</v>
      </c>
      <c r="P45" s="64" t="str">
        <f>IF('داده های  اولیه جلسه'!$M$26="","عدم حضور",G45)</f>
        <v>عدم حضور</v>
      </c>
      <c r="Q45" s="64" t="str">
        <f>IF('داده های  اولیه جلسه'!$M$26="","عدم حضور",H45)</f>
        <v>عدم حضور</v>
      </c>
      <c r="S45" s="249"/>
      <c r="T45" s="67">
        <f>'داده های  اولیه جلسه'!$M$26</f>
        <v>0</v>
      </c>
      <c r="U45" s="64" t="str">
        <f>IF('داده های  اولیه جلسه'!K$23="حاضر",'DATA BASE'!L45,"عدم حضور")</f>
        <v>عدم حضور</v>
      </c>
      <c r="V45" s="64" t="str">
        <f>IF('داده های  اولیه جلسه'!L$23="حاضر",'DATA BASE'!M45,"عدم حضور")</f>
        <v>عدم حضور</v>
      </c>
      <c r="W45" s="64" t="str">
        <f>IF('داده های  اولیه جلسه'!M$23="حاضر",'DATA BASE'!N45,"عدم حضور")</f>
        <v>عدم حضور</v>
      </c>
      <c r="X45" s="64" t="str">
        <f>IF('داده های  اولیه جلسه'!N$23="حاضر",'DATA BASE'!O45,"عدم حضور")</f>
        <v>عدم حضور</v>
      </c>
      <c r="Y45" s="64" t="str">
        <f>IF('داده های  اولیه جلسه'!O$23="حاضر",'DATA BASE'!P45,"عدم حضور")</f>
        <v>عدم حضور</v>
      </c>
      <c r="Z45" s="64" t="str">
        <f>IF('داده های  اولیه جلسه'!P$23="حاضر",'DATA BASE'!Q45,"عدم حضور")</f>
        <v>عدم حضور</v>
      </c>
      <c r="AB45" s="249"/>
      <c r="AC45" s="67">
        <f>'داده های  اولیه جلسه'!$M$26</f>
        <v>0</v>
      </c>
      <c r="AD45" s="96" t="str">
        <f>IF('داده های  اولیه جلسه'!$R$30&lt;3,"عدم حضور",U45)</f>
        <v>عدم حضور</v>
      </c>
      <c r="AE45" s="96" t="str">
        <f>IF('داده های  اولیه جلسه'!$R$30&lt;3,"عدم حضور",V45)</f>
        <v>عدم حضور</v>
      </c>
      <c r="AF45" s="96" t="str">
        <f>IF('داده های  اولیه جلسه'!$R$30&lt;3,"عدم حضور",W45)</f>
        <v>عدم حضور</v>
      </c>
      <c r="AG45" s="96" t="str">
        <f>IF('داده های  اولیه جلسه'!$R$30&lt;3,"عدم حضور",X45)</f>
        <v>عدم حضور</v>
      </c>
      <c r="AH45" s="96" t="str">
        <f>IF('داده های  اولیه جلسه'!$R$30&lt;3,"عدم حضور",Y45)</f>
        <v>عدم حضور</v>
      </c>
      <c r="AI45" s="96" t="str">
        <f>IF('داده های  اولیه جلسه'!$R$30&lt;3,"عدم حضور",Z45)</f>
        <v>عدم حضور</v>
      </c>
    </row>
    <row r="46" spans="1:51" ht="30" customHeight="1" thickBot="1">
      <c r="A46" s="250"/>
      <c r="B46" s="68">
        <f>'داده های  اولیه جلسه'!$N$26</f>
        <v>0</v>
      </c>
      <c r="C46" s="65">
        <f>'نفر اول'!H17</f>
        <v>0</v>
      </c>
      <c r="D46" s="65">
        <f>'نفر دوم'!H17</f>
        <v>0</v>
      </c>
      <c r="E46" s="65">
        <f>'نفر سوم'!H17</f>
        <v>0</v>
      </c>
      <c r="F46" s="65">
        <f>'نفر چهارم'!H17</f>
        <v>0</v>
      </c>
      <c r="G46" s="65">
        <f>'نفر پنجم'!H17</f>
        <v>0</v>
      </c>
      <c r="H46" s="65">
        <f>'نفر ششم'!H17</f>
        <v>0</v>
      </c>
      <c r="I46" s="41"/>
      <c r="J46" s="250"/>
      <c r="K46" s="68">
        <f>'داده های  اولیه جلسه'!$N$26</f>
        <v>0</v>
      </c>
      <c r="L46" s="65" t="str">
        <f>IF('داده های  اولیه جلسه'!$N$26="","عدم حضور",C46)</f>
        <v>عدم حضور</v>
      </c>
      <c r="M46" s="65" t="str">
        <f>IF('داده های  اولیه جلسه'!$N$26="","عدم حضور",D46)</f>
        <v>عدم حضور</v>
      </c>
      <c r="N46" s="65" t="str">
        <f>IF('داده های  اولیه جلسه'!$N$26="","عدم حضور",E46)</f>
        <v>عدم حضور</v>
      </c>
      <c r="O46" s="65" t="str">
        <f>IF('داده های  اولیه جلسه'!$N$26="","عدم حضور",F46)</f>
        <v>عدم حضور</v>
      </c>
      <c r="P46" s="65" t="str">
        <f>IF('داده های  اولیه جلسه'!$N$26="","عدم حضور",G46)</f>
        <v>عدم حضور</v>
      </c>
      <c r="Q46" s="65" t="str">
        <f>IF('داده های  اولیه جلسه'!$N$26="","عدم حضور",H46)</f>
        <v>عدم حضور</v>
      </c>
      <c r="S46" s="250"/>
      <c r="T46" s="68">
        <f>'داده های  اولیه جلسه'!$N$26</f>
        <v>0</v>
      </c>
      <c r="U46" s="65" t="str">
        <f>IF('داده های  اولیه جلسه'!K$23="حاضر",'DATA BASE'!L46,"عدم حضور")</f>
        <v>عدم حضور</v>
      </c>
      <c r="V46" s="65" t="str">
        <f>IF('داده های  اولیه جلسه'!L$23="حاضر",'DATA BASE'!M46,"عدم حضور")</f>
        <v>عدم حضور</v>
      </c>
      <c r="W46" s="65" t="str">
        <f>IF('داده های  اولیه جلسه'!M$23="حاضر",'DATA BASE'!N46,"عدم حضور")</f>
        <v>عدم حضور</v>
      </c>
      <c r="X46" s="65" t="str">
        <f>IF('داده های  اولیه جلسه'!N$23="حاضر",'DATA BASE'!O46,"عدم حضور")</f>
        <v>عدم حضور</v>
      </c>
      <c r="Y46" s="65" t="str">
        <f>IF('داده های  اولیه جلسه'!O$23="حاضر",'DATA BASE'!P46,"عدم حضور")</f>
        <v>عدم حضور</v>
      </c>
      <c r="Z46" s="65" t="str">
        <f>IF('داده های  اولیه جلسه'!P$23="حاضر",'DATA BASE'!Q46,"عدم حضور")</f>
        <v>عدم حضور</v>
      </c>
      <c r="AB46" s="250"/>
      <c r="AC46" s="68">
        <f>'داده های  اولیه جلسه'!$N$26</f>
        <v>0</v>
      </c>
      <c r="AD46" s="96" t="str">
        <f>IF('داده های  اولیه جلسه'!$R$30&lt;3,"عدم حضور",U46)</f>
        <v>عدم حضور</v>
      </c>
      <c r="AE46" s="96" t="str">
        <f>IF('داده های  اولیه جلسه'!$R$30&lt;3,"عدم حضور",V46)</f>
        <v>عدم حضور</v>
      </c>
      <c r="AF46" s="96" t="str">
        <f>IF('داده های  اولیه جلسه'!$R$30&lt;3,"عدم حضور",W46)</f>
        <v>عدم حضور</v>
      </c>
      <c r="AG46" s="96" t="str">
        <f>IF('داده های  اولیه جلسه'!$R$30&lt;3,"عدم حضور",X46)</f>
        <v>عدم حضور</v>
      </c>
      <c r="AH46" s="96" t="str">
        <f>IF('داده های  اولیه جلسه'!$R$30&lt;3,"عدم حضور",Y46)</f>
        <v>عدم حضور</v>
      </c>
      <c r="AI46" s="96" t="str">
        <f>IF('داده های  اولیه جلسه'!$R$30&lt;3,"عدم حضور",Z46)</f>
        <v>عدم حضور</v>
      </c>
    </row>
    <row r="47" spans="1:51" ht="30" customHeight="1">
      <c r="A47" s="248">
        <f>'داده های  اولیه جلسه'!$N$30</f>
        <v>0</v>
      </c>
      <c r="B47" s="66">
        <f>'داده های  اولیه جلسه'!$K$26</f>
        <v>0</v>
      </c>
      <c r="C47" s="63">
        <f>'نفر اول'!E18</f>
        <v>0</v>
      </c>
      <c r="D47" s="63">
        <f>'نفر دوم'!E18</f>
        <v>0</v>
      </c>
      <c r="E47" s="63">
        <f>'نفر سوم'!E18</f>
        <v>0</v>
      </c>
      <c r="F47" s="63">
        <f>'نفر چهارم'!E18</f>
        <v>0</v>
      </c>
      <c r="G47" s="63">
        <f>'نفر پنجم'!E18</f>
        <v>0</v>
      </c>
      <c r="H47" s="63">
        <f>'نفر ششم'!E18</f>
        <v>0</v>
      </c>
      <c r="I47" s="41"/>
      <c r="J47" s="248">
        <f>'داده های  اولیه جلسه'!$N$30</f>
        <v>0</v>
      </c>
      <c r="K47" s="66">
        <f>'داده های  اولیه جلسه'!$K$26</f>
        <v>0</v>
      </c>
      <c r="L47" s="63" t="str">
        <f>IF('داده های  اولیه جلسه'!$K$26="","عدم حضور",C47)</f>
        <v>عدم حضور</v>
      </c>
      <c r="M47" s="63" t="str">
        <f>IF('داده های  اولیه جلسه'!$K$26="","عدم حضور",D47)</f>
        <v>عدم حضور</v>
      </c>
      <c r="N47" s="63" t="str">
        <f>IF('داده های  اولیه جلسه'!$K$26="","عدم حضور",E47)</f>
        <v>عدم حضور</v>
      </c>
      <c r="O47" s="63" t="str">
        <f>IF('داده های  اولیه جلسه'!$K$26="","عدم حضور",F47)</f>
        <v>عدم حضور</v>
      </c>
      <c r="P47" s="63" t="str">
        <f>IF('داده های  اولیه جلسه'!$K$26="","عدم حضور",G47)</f>
        <v>عدم حضور</v>
      </c>
      <c r="Q47" s="63" t="str">
        <f>IF('داده های  اولیه جلسه'!$K$26="","عدم حضور",H47)</f>
        <v>عدم حضور</v>
      </c>
      <c r="S47" s="248">
        <f>'داده های  اولیه جلسه'!$N$30</f>
        <v>0</v>
      </c>
      <c r="T47" s="66">
        <f>'داده های  اولیه جلسه'!$K$26</f>
        <v>0</v>
      </c>
      <c r="U47" s="63" t="str">
        <f>IF('داده های  اولیه جلسه'!K$23="حاضر",'DATA BASE'!L47,"عدم حضور")</f>
        <v>عدم حضور</v>
      </c>
      <c r="V47" s="63" t="str">
        <f>IF('داده های  اولیه جلسه'!L$23="حاضر",'DATA BASE'!M47,"عدم حضور")</f>
        <v>عدم حضور</v>
      </c>
      <c r="W47" s="63" t="str">
        <f>IF('داده های  اولیه جلسه'!M$23="حاضر",'DATA BASE'!N47,"عدم حضور")</f>
        <v>عدم حضور</v>
      </c>
      <c r="X47" s="63" t="str">
        <f>IF('داده های  اولیه جلسه'!N$23="حاضر",'DATA BASE'!O47,"عدم حضور")</f>
        <v>عدم حضور</v>
      </c>
      <c r="Y47" s="63" t="str">
        <f>IF('داده های  اولیه جلسه'!O$23="حاضر",'DATA BASE'!P47,"عدم حضور")</f>
        <v>عدم حضور</v>
      </c>
      <c r="Z47" s="63" t="str">
        <f>IF('داده های  اولیه جلسه'!P$23="حاضر",'DATA BASE'!Q47,"عدم حضور")</f>
        <v>عدم حضور</v>
      </c>
      <c r="AB47" s="248">
        <f>'داده های  اولیه جلسه'!$N$30</f>
        <v>0</v>
      </c>
      <c r="AC47" s="66">
        <f>'داده های  اولیه جلسه'!$K$26</f>
        <v>0</v>
      </c>
      <c r="AD47" s="96" t="str">
        <f>IF('داده های  اولیه جلسه'!$R$30&lt;4,"عدم حضور",U47)</f>
        <v>عدم حضور</v>
      </c>
      <c r="AE47" s="96" t="str">
        <f>IF('داده های  اولیه جلسه'!$R$30&lt;4,"عدم حضور",V47)</f>
        <v>عدم حضور</v>
      </c>
      <c r="AF47" s="96" t="str">
        <f>IF('داده های  اولیه جلسه'!$R$30&lt;4,"عدم حضور",W47)</f>
        <v>عدم حضور</v>
      </c>
      <c r="AG47" s="96" t="str">
        <f>IF('داده های  اولیه جلسه'!$R$30&lt;4,"عدم حضور",X47)</f>
        <v>عدم حضور</v>
      </c>
      <c r="AH47" s="96" t="str">
        <f>IF('داده های  اولیه جلسه'!$R$30&lt;4,"عدم حضور",Y47)</f>
        <v>عدم حضور</v>
      </c>
      <c r="AI47" s="96" t="str">
        <f>IF('داده های  اولیه جلسه'!$R$30&lt;4,"عدم حضور",Z47)</f>
        <v>عدم حضور</v>
      </c>
    </row>
    <row r="48" spans="1:51" ht="30" customHeight="1">
      <c r="A48" s="249"/>
      <c r="B48" s="67">
        <f>'داده های  اولیه جلسه'!$L$26</f>
        <v>0</v>
      </c>
      <c r="C48" s="64">
        <f>'نفر اول'!F18</f>
        <v>0</v>
      </c>
      <c r="D48" s="64">
        <f>'نفر دوم'!F18</f>
        <v>0</v>
      </c>
      <c r="E48" s="64">
        <f>'نفر سوم'!F18</f>
        <v>0</v>
      </c>
      <c r="F48" s="64">
        <f>'نفر چهارم'!F18</f>
        <v>0</v>
      </c>
      <c r="G48" s="64">
        <f>'نفر پنجم'!F18</f>
        <v>0</v>
      </c>
      <c r="H48" s="64">
        <f>'نفر ششم'!F18</f>
        <v>0</v>
      </c>
      <c r="I48" s="41"/>
      <c r="J48" s="249"/>
      <c r="K48" s="67">
        <f>'داده های  اولیه جلسه'!$L$26</f>
        <v>0</v>
      </c>
      <c r="L48" s="64" t="str">
        <f>IF('داده های  اولیه جلسه'!$L$26="","عدم حضور",C48)</f>
        <v>عدم حضور</v>
      </c>
      <c r="M48" s="64" t="str">
        <f>IF('داده های  اولیه جلسه'!$L$26="","عدم حضور",D48)</f>
        <v>عدم حضور</v>
      </c>
      <c r="N48" s="64" t="str">
        <f>IF('داده های  اولیه جلسه'!$L$26="","عدم حضور",E48)</f>
        <v>عدم حضور</v>
      </c>
      <c r="O48" s="64" t="str">
        <f>IF('داده های  اولیه جلسه'!$L$26="","عدم حضور",F48)</f>
        <v>عدم حضور</v>
      </c>
      <c r="P48" s="64" t="str">
        <f>IF('داده های  اولیه جلسه'!$L$26="","عدم حضور",G48)</f>
        <v>عدم حضور</v>
      </c>
      <c r="Q48" s="64" t="str">
        <f>IF('داده های  اولیه جلسه'!$L$26="","عدم حضور",H48)</f>
        <v>عدم حضور</v>
      </c>
      <c r="S48" s="249"/>
      <c r="T48" s="67">
        <f>'داده های  اولیه جلسه'!$L$26</f>
        <v>0</v>
      </c>
      <c r="U48" s="64" t="str">
        <f>IF('داده های  اولیه جلسه'!K$23="حاضر",'DATA BASE'!L48,"عدم حضور")</f>
        <v>عدم حضور</v>
      </c>
      <c r="V48" s="64" t="str">
        <f>IF('داده های  اولیه جلسه'!L$23="حاضر",'DATA BASE'!M48,"عدم حضور")</f>
        <v>عدم حضور</v>
      </c>
      <c r="W48" s="64" t="str">
        <f>IF('داده های  اولیه جلسه'!M$23="حاضر",'DATA BASE'!N48,"عدم حضور")</f>
        <v>عدم حضور</v>
      </c>
      <c r="X48" s="64" t="str">
        <f>IF('داده های  اولیه جلسه'!N$23="حاضر",'DATA BASE'!O48,"عدم حضور")</f>
        <v>عدم حضور</v>
      </c>
      <c r="Y48" s="64" t="str">
        <f>IF('داده های  اولیه جلسه'!O$23="حاضر",'DATA BASE'!P48,"عدم حضور")</f>
        <v>عدم حضور</v>
      </c>
      <c r="Z48" s="64" t="str">
        <f>IF('داده های  اولیه جلسه'!P$23="حاضر",'DATA BASE'!Q48,"عدم حضور")</f>
        <v>عدم حضور</v>
      </c>
      <c r="AB48" s="249"/>
      <c r="AC48" s="67">
        <f>'داده های  اولیه جلسه'!$L$26</f>
        <v>0</v>
      </c>
      <c r="AD48" s="96" t="str">
        <f>IF('داده های  اولیه جلسه'!$R$30&lt;4,"عدم حضور",U48)</f>
        <v>عدم حضور</v>
      </c>
      <c r="AE48" s="96" t="str">
        <f>IF('داده های  اولیه جلسه'!$R$30&lt;4,"عدم حضور",V48)</f>
        <v>عدم حضور</v>
      </c>
      <c r="AF48" s="96" t="str">
        <f>IF('داده های  اولیه جلسه'!$R$30&lt;4,"عدم حضور",W48)</f>
        <v>عدم حضور</v>
      </c>
      <c r="AG48" s="96" t="str">
        <f>IF('داده های  اولیه جلسه'!$R$30&lt;4,"عدم حضور",X48)</f>
        <v>عدم حضور</v>
      </c>
      <c r="AH48" s="96" t="str">
        <f>IF('داده های  اولیه جلسه'!$R$30&lt;4,"عدم حضور",Y48)</f>
        <v>عدم حضور</v>
      </c>
      <c r="AI48" s="96" t="str">
        <f>IF('داده های  اولیه جلسه'!$R$30&lt;4,"عدم حضور",Z48)</f>
        <v>عدم حضور</v>
      </c>
    </row>
    <row r="49" spans="1:35" ht="30" customHeight="1">
      <c r="A49" s="249"/>
      <c r="B49" s="67">
        <f>'داده های  اولیه جلسه'!$M$26</f>
        <v>0</v>
      </c>
      <c r="C49" s="64">
        <f>'نفر اول'!G18</f>
        <v>0</v>
      </c>
      <c r="D49" s="64">
        <f>'نفر دوم'!G18</f>
        <v>0</v>
      </c>
      <c r="E49" s="64">
        <f>'نفر سوم'!G18</f>
        <v>0</v>
      </c>
      <c r="F49" s="64">
        <f>'نفر چهارم'!G18</f>
        <v>0</v>
      </c>
      <c r="G49" s="64">
        <f>'نفر پنجم'!G18</f>
        <v>0</v>
      </c>
      <c r="H49" s="64">
        <f>'نفر ششم'!G18</f>
        <v>0</v>
      </c>
      <c r="I49" s="41"/>
      <c r="J49" s="249"/>
      <c r="K49" s="67">
        <f>'داده های  اولیه جلسه'!$M$26</f>
        <v>0</v>
      </c>
      <c r="L49" s="64" t="str">
        <f>IF('داده های  اولیه جلسه'!$M$26="","عدم حضور",C49)</f>
        <v>عدم حضور</v>
      </c>
      <c r="M49" s="64" t="str">
        <f>IF('داده های  اولیه جلسه'!$M$26="","عدم حضور",D49)</f>
        <v>عدم حضور</v>
      </c>
      <c r="N49" s="64" t="str">
        <f>IF('داده های  اولیه جلسه'!$M$26="","عدم حضور",E49)</f>
        <v>عدم حضور</v>
      </c>
      <c r="O49" s="64" t="str">
        <f>IF('داده های  اولیه جلسه'!$M$26="","عدم حضور",F49)</f>
        <v>عدم حضور</v>
      </c>
      <c r="P49" s="64" t="str">
        <f>IF('داده های  اولیه جلسه'!$M$26="","عدم حضور",G49)</f>
        <v>عدم حضور</v>
      </c>
      <c r="Q49" s="64" t="str">
        <f>IF('داده های  اولیه جلسه'!$M$26="","عدم حضور",H49)</f>
        <v>عدم حضور</v>
      </c>
      <c r="S49" s="249"/>
      <c r="T49" s="67">
        <f>'داده های  اولیه جلسه'!$M$26</f>
        <v>0</v>
      </c>
      <c r="U49" s="64" t="str">
        <f>IF('داده های  اولیه جلسه'!K$23="حاضر",'DATA BASE'!L49,"عدم حضور")</f>
        <v>عدم حضور</v>
      </c>
      <c r="V49" s="64" t="str">
        <f>IF('داده های  اولیه جلسه'!L$23="حاضر",'DATA BASE'!M49,"عدم حضور")</f>
        <v>عدم حضور</v>
      </c>
      <c r="W49" s="64" t="str">
        <f>IF('داده های  اولیه جلسه'!M$23="حاضر",'DATA BASE'!N49,"عدم حضور")</f>
        <v>عدم حضور</v>
      </c>
      <c r="X49" s="64" t="str">
        <f>IF('داده های  اولیه جلسه'!N$23="حاضر",'DATA BASE'!O49,"عدم حضور")</f>
        <v>عدم حضور</v>
      </c>
      <c r="Y49" s="64" t="str">
        <f>IF('داده های  اولیه جلسه'!O$23="حاضر",'DATA BASE'!P49,"عدم حضور")</f>
        <v>عدم حضور</v>
      </c>
      <c r="Z49" s="64" t="str">
        <f>IF('داده های  اولیه جلسه'!P$23="حاضر",'DATA BASE'!Q49,"عدم حضور")</f>
        <v>عدم حضور</v>
      </c>
      <c r="AB49" s="249"/>
      <c r="AC49" s="67">
        <f>'داده های  اولیه جلسه'!$M$26</f>
        <v>0</v>
      </c>
      <c r="AD49" s="96" t="str">
        <f>IF('داده های  اولیه جلسه'!$R$30&lt;4,"عدم حضور",U49)</f>
        <v>عدم حضور</v>
      </c>
      <c r="AE49" s="96" t="str">
        <f>IF('داده های  اولیه جلسه'!$R$30&lt;4,"عدم حضور",V49)</f>
        <v>عدم حضور</v>
      </c>
      <c r="AF49" s="96" t="str">
        <f>IF('داده های  اولیه جلسه'!$R$30&lt;4,"عدم حضور",W49)</f>
        <v>عدم حضور</v>
      </c>
      <c r="AG49" s="96" t="str">
        <f>IF('داده های  اولیه جلسه'!$R$30&lt;4,"عدم حضور",X49)</f>
        <v>عدم حضور</v>
      </c>
      <c r="AH49" s="96" t="str">
        <f>IF('داده های  اولیه جلسه'!$R$30&lt;4,"عدم حضور",Y49)</f>
        <v>عدم حضور</v>
      </c>
      <c r="AI49" s="96" t="str">
        <f>IF('داده های  اولیه جلسه'!$R$30&lt;4,"عدم حضور",Z49)</f>
        <v>عدم حضور</v>
      </c>
    </row>
    <row r="50" spans="1:35" ht="30" customHeight="1" thickBot="1">
      <c r="A50" s="250"/>
      <c r="B50" s="68">
        <f>'داده های  اولیه جلسه'!$N$26</f>
        <v>0</v>
      </c>
      <c r="C50" s="65">
        <f>'نفر اول'!H18</f>
        <v>0</v>
      </c>
      <c r="D50" s="65">
        <f>'نفر دوم'!H18</f>
        <v>0</v>
      </c>
      <c r="E50" s="65">
        <f>'نفر سوم'!H18</f>
        <v>0</v>
      </c>
      <c r="F50" s="65">
        <f>'نفر چهارم'!H18</f>
        <v>0</v>
      </c>
      <c r="G50" s="65">
        <f>'نفر پنجم'!H18</f>
        <v>0</v>
      </c>
      <c r="H50" s="65">
        <f>'نفر ششم'!H18</f>
        <v>0</v>
      </c>
      <c r="I50" s="41"/>
      <c r="J50" s="250"/>
      <c r="K50" s="68">
        <f>'داده های  اولیه جلسه'!$N$26</f>
        <v>0</v>
      </c>
      <c r="L50" s="65" t="str">
        <f>IF('داده های  اولیه جلسه'!$N$26="","عدم حضور",C50)</f>
        <v>عدم حضور</v>
      </c>
      <c r="M50" s="65" t="str">
        <f>IF('داده های  اولیه جلسه'!$N$26="","عدم حضور",D50)</f>
        <v>عدم حضور</v>
      </c>
      <c r="N50" s="65" t="str">
        <f>IF('داده های  اولیه جلسه'!$N$26="","عدم حضور",E50)</f>
        <v>عدم حضور</v>
      </c>
      <c r="O50" s="65" t="str">
        <f>IF('داده های  اولیه جلسه'!$N$26="","عدم حضور",F50)</f>
        <v>عدم حضور</v>
      </c>
      <c r="P50" s="65" t="str">
        <f>IF('داده های  اولیه جلسه'!$N$26="","عدم حضور",G50)</f>
        <v>عدم حضور</v>
      </c>
      <c r="Q50" s="65" t="str">
        <f>IF('داده های  اولیه جلسه'!$N$26="","عدم حضور",H50)</f>
        <v>عدم حضور</v>
      </c>
      <c r="S50" s="250"/>
      <c r="T50" s="68">
        <f>'داده های  اولیه جلسه'!$N$26</f>
        <v>0</v>
      </c>
      <c r="U50" s="65" t="str">
        <f>IF('داده های  اولیه جلسه'!K$23="حاضر",'DATA BASE'!L50,"عدم حضور")</f>
        <v>عدم حضور</v>
      </c>
      <c r="V50" s="65" t="str">
        <f>IF('داده های  اولیه جلسه'!L$23="حاضر",'DATA BASE'!M50,"عدم حضور")</f>
        <v>عدم حضور</v>
      </c>
      <c r="W50" s="65" t="str">
        <f>IF('داده های  اولیه جلسه'!M$23="حاضر",'DATA BASE'!N50,"عدم حضور")</f>
        <v>عدم حضور</v>
      </c>
      <c r="X50" s="65" t="str">
        <f>IF('داده های  اولیه جلسه'!N$23="حاضر",'DATA BASE'!O50,"عدم حضور")</f>
        <v>عدم حضور</v>
      </c>
      <c r="Y50" s="65" t="str">
        <f>IF('داده های  اولیه جلسه'!O$23="حاضر",'DATA BASE'!P50,"عدم حضور")</f>
        <v>عدم حضور</v>
      </c>
      <c r="Z50" s="65" t="str">
        <f>IF('داده های  اولیه جلسه'!P$23="حاضر",'DATA BASE'!Q50,"عدم حضور")</f>
        <v>عدم حضور</v>
      </c>
      <c r="AB50" s="250"/>
      <c r="AC50" s="68">
        <f>'داده های  اولیه جلسه'!$N$26</f>
        <v>0</v>
      </c>
      <c r="AD50" s="96" t="str">
        <f>IF('داده های  اولیه جلسه'!$R$30&lt;4,"عدم حضور",U50)</f>
        <v>عدم حضور</v>
      </c>
      <c r="AE50" s="96" t="str">
        <f>IF('داده های  اولیه جلسه'!$R$30&lt;4,"عدم حضور",V50)</f>
        <v>عدم حضور</v>
      </c>
      <c r="AF50" s="96" t="str">
        <f>IF('داده های  اولیه جلسه'!$R$30&lt;4,"عدم حضور",W50)</f>
        <v>عدم حضور</v>
      </c>
      <c r="AG50" s="96" t="str">
        <f>IF('داده های  اولیه جلسه'!$R$30&lt;4,"عدم حضور",X50)</f>
        <v>عدم حضور</v>
      </c>
      <c r="AH50" s="96" t="str">
        <f>IF('داده های  اولیه جلسه'!$R$30&lt;4,"عدم حضور",Y50)</f>
        <v>عدم حضور</v>
      </c>
      <c r="AI50" s="96" t="str">
        <f>IF('داده های  اولیه جلسه'!$R$30&lt;4,"عدم حضور",Z50)</f>
        <v>عدم حضور</v>
      </c>
    </row>
    <row r="51" spans="1:35" ht="30" customHeight="1">
      <c r="A51" s="248">
        <f>'داده های  اولیه جلسه'!$O$30</f>
        <v>0</v>
      </c>
      <c r="B51" s="66">
        <f>'داده های  اولیه جلسه'!$K$26</f>
        <v>0</v>
      </c>
      <c r="C51" s="63">
        <f>'نفر اول'!E19</f>
        <v>0</v>
      </c>
      <c r="D51" s="63">
        <f>'نفر دوم'!E19</f>
        <v>0</v>
      </c>
      <c r="E51" s="63">
        <f>'نفر سوم'!E19</f>
        <v>0</v>
      </c>
      <c r="F51" s="63">
        <f>'نفر چهارم'!E19</f>
        <v>0</v>
      </c>
      <c r="G51" s="63">
        <f>'نفر پنجم'!E19</f>
        <v>0</v>
      </c>
      <c r="H51" s="63">
        <f>'نفر ششم'!E19</f>
        <v>0</v>
      </c>
      <c r="I51" s="41"/>
      <c r="J51" s="248">
        <f>'داده های  اولیه جلسه'!$O$30</f>
        <v>0</v>
      </c>
      <c r="K51" s="66">
        <f>'داده های  اولیه جلسه'!$K$26</f>
        <v>0</v>
      </c>
      <c r="L51" s="63" t="str">
        <f>IF('داده های  اولیه جلسه'!$K$26="","عدم حضور",C51)</f>
        <v>عدم حضور</v>
      </c>
      <c r="M51" s="63" t="str">
        <f>IF('داده های  اولیه جلسه'!$K$26="","عدم حضور",D51)</f>
        <v>عدم حضور</v>
      </c>
      <c r="N51" s="63" t="str">
        <f>IF('داده های  اولیه جلسه'!$K$26="","عدم حضور",E51)</f>
        <v>عدم حضور</v>
      </c>
      <c r="O51" s="63" t="str">
        <f>IF('داده های  اولیه جلسه'!$K$26="","عدم حضور",F51)</f>
        <v>عدم حضور</v>
      </c>
      <c r="P51" s="63" t="str">
        <f>IF('داده های  اولیه جلسه'!$K$26="","عدم حضور",G51)</f>
        <v>عدم حضور</v>
      </c>
      <c r="Q51" s="63" t="str">
        <f>IF('داده های  اولیه جلسه'!$K$26="","عدم حضور",H51)</f>
        <v>عدم حضور</v>
      </c>
      <c r="S51" s="248">
        <f>'داده های  اولیه جلسه'!$O$30</f>
        <v>0</v>
      </c>
      <c r="T51" s="66">
        <f>'داده های  اولیه جلسه'!$K$26</f>
        <v>0</v>
      </c>
      <c r="U51" s="63" t="str">
        <f>IF('داده های  اولیه جلسه'!K$23="حاضر",'DATA BASE'!L51,"عدم حضور")</f>
        <v>عدم حضور</v>
      </c>
      <c r="V51" s="63" t="str">
        <f>IF('داده های  اولیه جلسه'!L$23="حاضر",'DATA BASE'!M51,"عدم حضور")</f>
        <v>عدم حضور</v>
      </c>
      <c r="W51" s="63" t="str">
        <f>IF('داده های  اولیه جلسه'!M$23="حاضر",'DATA BASE'!N51,"عدم حضور")</f>
        <v>عدم حضور</v>
      </c>
      <c r="X51" s="63" t="str">
        <f>IF('داده های  اولیه جلسه'!N$23="حاضر",'DATA BASE'!O51,"عدم حضور")</f>
        <v>عدم حضور</v>
      </c>
      <c r="Y51" s="63" t="str">
        <f>IF('داده های  اولیه جلسه'!O$23="حاضر",'DATA BASE'!P51,"عدم حضور")</f>
        <v>عدم حضور</v>
      </c>
      <c r="Z51" s="63" t="str">
        <f>IF('داده های  اولیه جلسه'!P$23="حاضر",'DATA BASE'!Q51,"عدم حضور")</f>
        <v>عدم حضور</v>
      </c>
      <c r="AB51" s="248">
        <f>'داده های  اولیه جلسه'!$O$30</f>
        <v>0</v>
      </c>
      <c r="AC51" s="66">
        <f>'داده های  اولیه جلسه'!$K$26</f>
        <v>0</v>
      </c>
      <c r="AD51" s="96" t="str">
        <f>IF('داده های  اولیه جلسه'!$R$30&lt;5,"عدم حضور",U51)</f>
        <v>عدم حضور</v>
      </c>
      <c r="AE51" s="96" t="str">
        <f>IF('داده های  اولیه جلسه'!$R$30&lt;5,"عدم حضور",V51)</f>
        <v>عدم حضور</v>
      </c>
      <c r="AF51" s="96" t="str">
        <f>IF('داده های  اولیه جلسه'!$R$30&lt;5,"عدم حضور",W51)</f>
        <v>عدم حضور</v>
      </c>
      <c r="AG51" s="96" t="str">
        <f>IF('داده های  اولیه جلسه'!$R$30&lt;5,"عدم حضور",X51)</f>
        <v>عدم حضور</v>
      </c>
      <c r="AH51" s="96" t="str">
        <f>IF('داده های  اولیه جلسه'!$R$30&lt;5,"عدم حضور",Y51)</f>
        <v>عدم حضور</v>
      </c>
      <c r="AI51" s="96" t="str">
        <f>IF('داده های  اولیه جلسه'!$R$30&lt;5,"عدم حضور",Z51)</f>
        <v>عدم حضور</v>
      </c>
    </row>
    <row r="52" spans="1:35" ht="30" customHeight="1">
      <c r="A52" s="249"/>
      <c r="B52" s="67">
        <f>'داده های  اولیه جلسه'!$L$26</f>
        <v>0</v>
      </c>
      <c r="C52" s="64">
        <f>'نفر اول'!F19</f>
        <v>0</v>
      </c>
      <c r="D52" s="64">
        <f>'نفر دوم'!F19</f>
        <v>0</v>
      </c>
      <c r="E52" s="64">
        <f>'نفر سوم'!F19</f>
        <v>0</v>
      </c>
      <c r="F52" s="64">
        <f>'نفر چهارم'!F19</f>
        <v>0</v>
      </c>
      <c r="G52" s="64">
        <f>'نفر پنجم'!F19</f>
        <v>0</v>
      </c>
      <c r="H52" s="64">
        <f>'نفر ششم'!F19</f>
        <v>0</v>
      </c>
      <c r="I52" s="41"/>
      <c r="J52" s="249"/>
      <c r="K52" s="67">
        <f>'داده های  اولیه جلسه'!$L$26</f>
        <v>0</v>
      </c>
      <c r="L52" s="64" t="str">
        <f>IF('داده های  اولیه جلسه'!$L$26="","عدم حضور",C52)</f>
        <v>عدم حضور</v>
      </c>
      <c r="M52" s="64" t="str">
        <f>IF('داده های  اولیه جلسه'!$L$26="","عدم حضور",D52)</f>
        <v>عدم حضور</v>
      </c>
      <c r="N52" s="64" t="str">
        <f>IF('داده های  اولیه جلسه'!$L$26="","عدم حضور",E52)</f>
        <v>عدم حضور</v>
      </c>
      <c r="O52" s="64" t="str">
        <f>IF('داده های  اولیه جلسه'!$L$26="","عدم حضور",F52)</f>
        <v>عدم حضور</v>
      </c>
      <c r="P52" s="64" t="str">
        <f>IF('داده های  اولیه جلسه'!$L$26="","عدم حضور",G52)</f>
        <v>عدم حضور</v>
      </c>
      <c r="Q52" s="64" t="str">
        <f>IF('داده های  اولیه جلسه'!$L$26="","عدم حضور",H52)</f>
        <v>عدم حضور</v>
      </c>
      <c r="S52" s="249"/>
      <c r="T52" s="67">
        <f>'داده های  اولیه جلسه'!$L$26</f>
        <v>0</v>
      </c>
      <c r="U52" s="64" t="str">
        <f>IF('داده های  اولیه جلسه'!K$23="حاضر",'DATA BASE'!L52,"عدم حضور")</f>
        <v>عدم حضور</v>
      </c>
      <c r="V52" s="64" t="str">
        <f>IF('داده های  اولیه جلسه'!L$23="حاضر",'DATA BASE'!M52,"عدم حضور")</f>
        <v>عدم حضور</v>
      </c>
      <c r="W52" s="64" t="str">
        <f>IF('داده های  اولیه جلسه'!M$23="حاضر",'DATA BASE'!N52,"عدم حضور")</f>
        <v>عدم حضور</v>
      </c>
      <c r="X52" s="64" t="str">
        <f>IF('داده های  اولیه جلسه'!N$23="حاضر",'DATA BASE'!O52,"عدم حضور")</f>
        <v>عدم حضور</v>
      </c>
      <c r="Y52" s="64" t="str">
        <f>IF('داده های  اولیه جلسه'!O$23="حاضر",'DATA BASE'!P52,"عدم حضور")</f>
        <v>عدم حضور</v>
      </c>
      <c r="Z52" s="64" t="str">
        <f>IF('داده های  اولیه جلسه'!P$23="حاضر",'DATA BASE'!Q52,"عدم حضور")</f>
        <v>عدم حضور</v>
      </c>
      <c r="AB52" s="249"/>
      <c r="AC52" s="67">
        <f>'داده های  اولیه جلسه'!$L$26</f>
        <v>0</v>
      </c>
      <c r="AD52" s="96" t="str">
        <f>IF('داده های  اولیه جلسه'!$R$30&lt;5,"عدم حضور",U52)</f>
        <v>عدم حضور</v>
      </c>
      <c r="AE52" s="96" t="str">
        <f>IF('داده های  اولیه جلسه'!$R$30&lt;5,"عدم حضور",V52)</f>
        <v>عدم حضور</v>
      </c>
      <c r="AF52" s="96" t="str">
        <f>IF('داده های  اولیه جلسه'!$R$30&lt;5,"عدم حضور",W52)</f>
        <v>عدم حضور</v>
      </c>
      <c r="AG52" s="96" t="str">
        <f>IF('داده های  اولیه جلسه'!$R$30&lt;5,"عدم حضور",X52)</f>
        <v>عدم حضور</v>
      </c>
      <c r="AH52" s="96" t="str">
        <f>IF('داده های  اولیه جلسه'!$R$30&lt;5,"عدم حضور",Y52)</f>
        <v>عدم حضور</v>
      </c>
      <c r="AI52" s="96" t="str">
        <f>IF('داده های  اولیه جلسه'!$R$30&lt;5,"عدم حضور",Z52)</f>
        <v>عدم حضور</v>
      </c>
    </row>
    <row r="53" spans="1:35" ht="30" customHeight="1">
      <c r="A53" s="249"/>
      <c r="B53" s="67">
        <f>'داده های  اولیه جلسه'!$M$26</f>
        <v>0</v>
      </c>
      <c r="C53" s="64">
        <f>'نفر اول'!G19</f>
        <v>0</v>
      </c>
      <c r="D53" s="64">
        <f>'نفر دوم'!G19</f>
        <v>0</v>
      </c>
      <c r="E53" s="64">
        <f>'نفر سوم'!G19</f>
        <v>0</v>
      </c>
      <c r="F53" s="64">
        <f>'نفر چهارم'!G19</f>
        <v>0</v>
      </c>
      <c r="G53" s="64">
        <f>'نفر پنجم'!G19</f>
        <v>0</v>
      </c>
      <c r="H53" s="64">
        <f>'نفر ششم'!G19</f>
        <v>0</v>
      </c>
      <c r="I53" s="41"/>
      <c r="J53" s="249"/>
      <c r="K53" s="67">
        <f>'داده های  اولیه جلسه'!$M$26</f>
        <v>0</v>
      </c>
      <c r="L53" s="64" t="str">
        <f>IF('داده های  اولیه جلسه'!$M$26="","عدم حضور",C53)</f>
        <v>عدم حضور</v>
      </c>
      <c r="M53" s="64" t="str">
        <f>IF('داده های  اولیه جلسه'!$M$26="","عدم حضور",D53)</f>
        <v>عدم حضور</v>
      </c>
      <c r="N53" s="64" t="str">
        <f>IF('داده های  اولیه جلسه'!$M$26="","عدم حضور",E53)</f>
        <v>عدم حضور</v>
      </c>
      <c r="O53" s="64" t="str">
        <f>IF('داده های  اولیه جلسه'!$M$26="","عدم حضور",F53)</f>
        <v>عدم حضور</v>
      </c>
      <c r="P53" s="64" t="str">
        <f>IF('داده های  اولیه جلسه'!$M$26="","عدم حضور",G53)</f>
        <v>عدم حضور</v>
      </c>
      <c r="Q53" s="64" t="str">
        <f>IF('داده های  اولیه جلسه'!$M$26="","عدم حضور",H53)</f>
        <v>عدم حضور</v>
      </c>
      <c r="S53" s="249"/>
      <c r="T53" s="67">
        <f>'داده های  اولیه جلسه'!$M$26</f>
        <v>0</v>
      </c>
      <c r="U53" s="64" t="str">
        <f>IF('داده های  اولیه جلسه'!K$23="حاضر",'DATA BASE'!L53,"عدم حضور")</f>
        <v>عدم حضور</v>
      </c>
      <c r="V53" s="64" t="str">
        <f>IF('داده های  اولیه جلسه'!L$23="حاضر",'DATA BASE'!M53,"عدم حضور")</f>
        <v>عدم حضور</v>
      </c>
      <c r="W53" s="64" t="str">
        <f>IF('داده های  اولیه جلسه'!M$23="حاضر",'DATA BASE'!N53,"عدم حضور")</f>
        <v>عدم حضور</v>
      </c>
      <c r="X53" s="64" t="str">
        <f>IF('داده های  اولیه جلسه'!N$23="حاضر",'DATA BASE'!O53,"عدم حضور")</f>
        <v>عدم حضور</v>
      </c>
      <c r="Y53" s="64" t="str">
        <f>IF('داده های  اولیه جلسه'!O$23="حاضر",'DATA BASE'!P53,"عدم حضور")</f>
        <v>عدم حضور</v>
      </c>
      <c r="Z53" s="64" t="str">
        <f>IF('داده های  اولیه جلسه'!P$23="حاضر",'DATA BASE'!Q53,"عدم حضور")</f>
        <v>عدم حضور</v>
      </c>
      <c r="AB53" s="249"/>
      <c r="AC53" s="67">
        <f>'داده های  اولیه جلسه'!$M$26</f>
        <v>0</v>
      </c>
      <c r="AD53" s="96" t="str">
        <f>IF('داده های  اولیه جلسه'!$R$30&lt;5,"عدم حضور",U53)</f>
        <v>عدم حضور</v>
      </c>
      <c r="AE53" s="96" t="str">
        <f>IF('داده های  اولیه جلسه'!$R$30&lt;5,"عدم حضور",V53)</f>
        <v>عدم حضور</v>
      </c>
      <c r="AF53" s="96" t="str">
        <f>IF('داده های  اولیه جلسه'!$R$30&lt;5,"عدم حضور",W53)</f>
        <v>عدم حضور</v>
      </c>
      <c r="AG53" s="96" t="str">
        <f>IF('داده های  اولیه جلسه'!$R$30&lt;5,"عدم حضور",X53)</f>
        <v>عدم حضور</v>
      </c>
      <c r="AH53" s="96" t="str">
        <f>IF('داده های  اولیه جلسه'!$R$30&lt;5,"عدم حضور",Y53)</f>
        <v>عدم حضور</v>
      </c>
      <c r="AI53" s="96" t="str">
        <f>IF('داده های  اولیه جلسه'!$R$30&lt;5,"عدم حضور",Z53)</f>
        <v>عدم حضور</v>
      </c>
    </row>
    <row r="54" spans="1:35" ht="30" customHeight="1" thickBot="1">
      <c r="A54" s="250"/>
      <c r="B54" s="68">
        <f>'داده های  اولیه جلسه'!$N$26</f>
        <v>0</v>
      </c>
      <c r="C54" s="65">
        <f>'نفر اول'!H19</f>
        <v>0</v>
      </c>
      <c r="D54" s="65">
        <f>'نفر دوم'!H19</f>
        <v>0</v>
      </c>
      <c r="E54" s="65">
        <f>'نفر سوم'!H19</f>
        <v>0</v>
      </c>
      <c r="F54" s="65">
        <f>'نفر چهارم'!H19</f>
        <v>0</v>
      </c>
      <c r="G54" s="65">
        <f>'نفر پنجم'!H19</f>
        <v>0</v>
      </c>
      <c r="H54" s="65">
        <f>'نفر ششم'!H19</f>
        <v>0</v>
      </c>
      <c r="I54" s="41"/>
      <c r="J54" s="250"/>
      <c r="K54" s="68">
        <f>'داده های  اولیه جلسه'!$N$26</f>
        <v>0</v>
      </c>
      <c r="L54" s="65" t="str">
        <f>IF('داده های  اولیه جلسه'!$N$26="","عدم حضور",C54)</f>
        <v>عدم حضور</v>
      </c>
      <c r="M54" s="65" t="str">
        <f>IF('داده های  اولیه جلسه'!$N$26="","عدم حضور",D54)</f>
        <v>عدم حضور</v>
      </c>
      <c r="N54" s="65" t="str">
        <f>IF('داده های  اولیه جلسه'!$N$26="","عدم حضور",E54)</f>
        <v>عدم حضور</v>
      </c>
      <c r="O54" s="65" t="str">
        <f>IF('داده های  اولیه جلسه'!$N$26="","عدم حضور",F54)</f>
        <v>عدم حضور</v>
      </c>
      <c r="P54" s="65" t="str">
        <f>IF('داده های  اولیه جلسه'!$N$26="","عدم حضور",G54)</f>
        <v>عدم حضور</v>
      </c>
      <c r="Q54" s="65" t="str">
        <f>IF('داده های  اولیه جلسه'!$N$26="","عدم حضور",H54)</f>
        <v>عدم حضور</v>
      </c>
      <c r="S54" s="250"/>
      <c r="T54" s="68">
        <f>'داده های  اولیه جلسه'!$N$26</f>
        <v>0</v>
      </c>
      <c r="U54" s="65" t="str">
        <f>IF('داده های  اولیه جلسه'!K$23="حاضر",'DATA BASE'!L54,"عدم حضور")</f>
        <v>عدم حضور</v>
      </c>
      <c r="V54" s="65" t="str">
        <f>IF('داده های  اولیه جلسه'!L$23="حاضر",'DATA BASE'!M54,"عدم حضور")</f>
        <v>عدم حضور</v>
      </c>
      <c r="W54" s="65" t="str">
        <f>IF('داده های  اولیه جلسه'!M$23="حاضر",'DATA BASE'!N54,"عدم حضور")</f>
        <v>عدم حضور</v>
      </c>
      <c r="X54" s="65" t="str">
        <f>IF('داده های  اولیه جلسه'!N$23="حاضر",'DATA BASE'!O54,"عدم حضور")</f>
        <v>عدم حضور</v>
      </c>
      <c r="Y54" s="65" t="str">
        <f>IF('داده های  اولیه جلسه'!O$23="حاضر",'DATA BASE'!P54,"عدم حضور")</f>
        <v>عدم حضور</v>
      </c>
      <c r="Z54" s="65" t="str">
        <f>IF('داده های  اولیه جلسه'!P$23="حاضر",'DATA BASE'!Q54,"عدم حضور")</f>
        <v>عدم حضور</v>
      </c>
      <c r="AB54" s="250"/>
      <c r="AC54" s="68">
        <f>'داده های  اولیه جلسه'!$N$26</f>
        <v>0</v>
      </c>
      <c r="AD54" s="96" t="str">
        <f>IF('داده های  اولیه جلسه'!$R$30&lt;5,"عدم حضور",U54)</f>
        <v>عدم حضور</v>
      </c>
      <c r="AE54" s="96" t="str">
        <f>IF('داده های  اولیه جلسه'!$R$30&lt;5,"عدم حضور",V54)</f>
        <v>عدم حضور</v>
      </c>
      <c r="AF54" s="96" t="str">
        <f>IF('داده های  اولیه جلسه'!$R$30&lt;5,"عدم حضور",W54)</f>
        <v>عدم حضور</v>
      </c>
      <c r="AG54" s="96" t="str">
        <f>IF('داده های  اولیه جلسه'!$R$30&lt;5,"عدم حضور",X54)</f>
        <v>عدم حضور</v>
      </c>
      <c r="AH54" s="96" t="str">
        <f>IF('داده های  اولیه جلسه'!$R$30&lt;5,"عدم حضور",Y54)</f>
        <v>عدم حضور</v>
      </c>
      <c r="AI54" s="96" t="str">
        <f>IF('داده های  اولیه جلسه'!$R$30&lt;5,"عدم حضور",Z54)</f>
        <v>عدم حضور</v>
      </c>
    </row>
    <row r="55" spans="1:35" ht="30" customHeight="1">
      <c r="A55" s="248">
        <f>'داده های  اولیه جلسه'!$P$30</f>
        <v>0</v>
      </c>
      <c r="B55" s="66">
        <f>'داده های  اولیه جلسه'!$K$26</f>
        <v>0</v>
      </c>
      <c r="C55" s="63">
        <f>'نفر اول'!E20</f>
        <v>0</v>
      </c>
      <c r="D55" s="63">
        <f>'نفر دوم'!E20</f>
        <v>0</v>
      </c>
      <c r="E55" s="63">
        <f>'نفر سوم'!E20</f>
        <v>0</v>
      </c>
      <c r="F55" s="63">
        <f>'نفر چهارم'!E20</f>
        <v>0</v>
      </c>
      <c r="G55" s="63">
        <f>'نفر پنجم'!E20</f>
        <v>0</v>
      </c>
      <c r="H55" s="63">
        <f>'نفر ششم'!E20</f>
        <v>0</v>
      </c>
      <c r="I55" s="41"/>
      <c r="J55" s="248">
        <f>'داده های  اولیه جلسه'!$P$30</f>
        <v>0</v>
      </c>
      <c r="K55" s="66">
        <f>'داده های  اولیه جلسه'!$K$26</f>
        <v>0</v>
      </c>
      <c r="L55" s="63" t="str">
        <f>IF('داده های  اولیه جلسه'!$K$26="","عدم حضور",C55)</f>
        <v>عدم حضور</v>
      </c>
      <c r="M55" s="63" t="str">
        <f>IF('داده های  اولیه جلسه'!$K$26="","عدم حضور",D55)</f>
        <v>عدم حضور</v>
      </c>
      <c r="N55" s="63" t="str">
        <f>IF('داده های  اولیه جلسه'!$K$26="","عدم حضور",E55)</f>
        <v>عدم حضور</v>
      </c>
      <c r="O55" s="63" t="str">
        <f>IF('داده های  اولیه جلسه'!$K$26="","عدم حضور",F55)</f>
        <v>عدم حضور</v>
      </c>
      <c r="P55" s="63" t="str">
        <f>IF('داده های  اولیه جلسه'!$K$26="","عدم حضور",G55)</f>
        <v>عدم حضور</v>
      </c>
      <c r="Q55" s="63" t="str">
        <f>IF('داده های  اولیه جلسه'!$K$26="","عدم حضور",H55)</f>
        <v>عدم حضور</v>
      </c>
      <c r="S55" s="248">
        <f>'داده های  اولیه جلسه'!$P$30</f>
        <v>0</v>
      </c>
      <c r="T55" s="66">
        <f>'داده های  اولیه جلسه'!$K$26</f>
        <v>0</v>
      </c>
      <c r="U55" s="63" t="str">
        <f>IF('داده های  اولیه جلسه'!K$23="حاضر",'DATA BASE'!L55,"عدم حضور")</f>
        <v>عدم حضور</v>
      </c>
      <c r="V55" s="63" t="str">
        <f>IF('داده های  اولیه جلسه'!L$23="حاضر",'DATA BASE'!M55,"عدم حضور")</f>
        <v>عدم حضور</v>
      </c>
      <c r="W55" s="63" t="str">
        <f>IF('داده های  اولیه جلسه'!M$23="حاضر",'DATA BASE'!N55,"عدم حضور")</f>
        <v>عدم حضور</v>
      </c>
      <c r="X55" s="63" t="str">
        <f>IF('داده های  اولیه جلسه'!N$23="حاضر",'DATA BASE'!O55,"عدم حضور")</f>
        <v>عدم حضور</v>
      </c>
      <c r="Y55" s="63" t="str">
        <f>IF('داده های  اولیه جلسه'!O$23="حاضر",'DATA BASE'!P55,"عدم حضور")</f>
        <v>عدم حضور</v>
      </c>
      <c r="Z55" s="63" t="str">
        <f>IF('داده های  اولیه جلسه'!P$23="حاضر",'DATA BASE'!Q55,"عدم حضور")</f>
        <v>عدم حضور</v>
      </c>
      <c r="AB55" s="248">
        <f>'داده های  اولیه جلسه'!$P$30</f>
        <v>0</v>
      </c>
      <c r="AC55" s="66">
        <f>'داده های  اولیه جلسه'!$K$26</f>
        <v>0</v>
      </c>
      <c r="AD55" s="96" t="str">
        <f>IF('داده های  اولیه جلسه'!$R$30&lt;6,"عدم حضور",U55)</f>
        <v>عدم حضور</v>
      </c>
      <c r="AE55" s="96" t="str">
        <f>IF('داده های  اولیه جلسه'!$R$30&lt;6,"عدم حضور",V55)</f>
        <v>عدم حضور</v>
      </c>
      <c r="AF55" s="96" t="str">
        <f>IF('داده های  اولیه جلسه'!$R$30&lt;6,"عدم حضور",W55)</f>
        <v>عدم حضور</v>
      </c>
      <c r="AG55" s="96" t="str">
        <f>IF('داده های  اولیه جلسه'!$R$30&lt;6,"عدم حضور",X55)</f>
        <v>عدم حضور</v>
      </c>
      <c r="AH55" s="96" t="str">
        <f>IF('داده های  اولیه جلسه'!$R$30&lt;6,"عدم حضور",Y55)</f>
        <v>عدم حضور</v>
      </c>
      <c r="AI55" s="96" t="str">
        <f>IF('داده های  اولیه جلسه'!$R$30&lt;6,"عدم حضور",Z55)</f>
        <v>عدم حضور</v>
      </c>
    </row>
    <row r="56" spans="1:35" ht="30" customHeight="1">
      <c r="A56" s="249"/>
      <c r="B56" s="67">
        <f>'داده های  اولیه جلسه'!$L$26</f>
        <v>0</v>
      </c>
      <c r="C56" s="64">
        <f>'نفر اول'!F20</f>
        <v>0</v>
      </c>
      <c r="D56" s="64">
        <f>'نفر دوم'!F20</f>
        <v>0</v>
      </c>
      <c r="E56" s="64">
        <f>'نفر سوم'!F20</f>
        <v>0</v>
      </c>
      <c r="F56" s="64">
        <f>'نفر چهارم'!F20</f>
        <v>0</v>
      </c>
      <c r="G56" s="64">
        <f>'نفر پنجم'!F20</f>
        <v>0</v>
      </c>
      <c r="H56" s="64">
        <f>'نفر ششم'!F20</f>
        <v>0</v>
      </c>
      <c r="I56" s="41"/>
      <c r="J56" s="249"/>
      <c r="K56" s="67">
        <f>'داده های  اولیه جلسه'!$L$26</f>
        <v>0</v>
      </c>
      <c r="L56" s="64" t="str">
        <f>IF('داده های  اولیه جلسه'!$L$26="","عدم حضور",C56)</f>
        <v>عدم حضور</v>
      </c>
      <c r="M56" s="64" t="str">
        <f>IF('داده های  اولیه جلسه'!$L$26="","عدم حضور",D56)</f>
        <v>عدم حضور</v>
      </c>
      <c r="N56" s="64" t="str">
        <f>IF('داده های  اولیه جلسه'!$L$26="","عدم حضور",E56)</f>
        <v>عدم حضور</v>
      </c>
      <c r="O56" s="64" t="str">
        <f>IF('داده های  اولیه جلسه'!$L$26="","عدم حضور",F56)</f>
        <v>عدم حضور</v>
      </c>
      <c r="P56" s="64" t="str">
        <f>IF('داده های  اولیه جلسه'!$L$26="","عدم حضور",G56)</f>
        <v>عدم حضور</v>
      </c>
      <c r="Q56" s="64" t="str">
        <f>IF('داده های  اولیه جلسه'!$L$26="","عدم حضور",H56)</f>
        <v>عدم حضور</v>
      </c>
      <c r="S56" s="249"/>
      <c r="T56" s="67">
        <f>'داده های  اولیه جلسه'!$L$26</f>
        <v>0</v>
      </c>
      <c r="U56" s="64" t="str">
        <f>IF('داده های  اولیه جلسه'!K$23="حاضر",'DATA BASE'!L56,"عدم حضور")</f>
        <v>عدم حضور</v>
      </c>
      <c r="V56" s="64" t="str">
        <f>IF('داده های  اولیه جلسه'!L$23="حاضر",'DATA BASE'!M56,"عدم حضور")</f>
        <v>عدم حضور</v>
      </c>
      <c r="W56" s="64" t="str">
        <f>IF('داده های  اولیه جلسه'!M$23="حاضر",'DATA BASE'!N56,"عدم حضور")</f>
        <v>عدم حضور</v>
      </c>
      <c r="X56" s="64" t="str">
        <f>IF('داده های  اولیه جلسه'!N$23="حاضر",'DATA BASE'!O56,"عدم حضور")</f>
        <v>عدم حضور</v>
      </c>
      <c r="Y56" s="64" t="str">
        <f>IF('داده های  اولیه جلسه'!O$23="حاضر",'DATA BASE'!P56,"عدم حضور")</f>
        <v>عدم حضور</v>
      </c>
      <c r="Z56" s="64" t="str">
        <f>IF('داده های  اولیه جلسه'!P$23="حاضر",'DATA BASE'!Q56,"عدم حضور")</f>
        <v>عدم حضور</v>
      </c>
      <c r="AB56" s="249"/>
      <c r="AC56" s="67">
        <f>'داده های  اولیه جلسه'!$L$26</f>
        <v>0</v>
      </c>
      <c r="AD56" s="96" t="str">
        <f>IF('داده های  اولیه جلسه'!$R$30&lt;6,"عدم حضور",U56)</f>
        <v>عدم حضور</v>
      </c>
      <c r="AE56" s="96" t="str">
        <f>IF('داده های  اولیه جلسه'!$R$30&lt;6,"عدم حضور",V56)</f>
        <v>عدم حضور</v>
      </c>
      <c r="AF56" s="96" t="str">
        <f>IF('داده های  اولیه جلسه'!$R$30&lt;6,"عدم حضور",W56)</f>
        <v>عدم حضور</v>
      </c>
      <c r="AG56" s="96" t="str">
        <f>IF('داده های  اولیه جلسه'!$R$30&lt;6,"عدم حضور",X56)</f>
        <v>عدم حضور</v>
      </c>
      <c r="AH56" s="96" t="str">
        <f>IF('داده های  اولیه جلسه'!$R$30&lt;6,"عدم حضور",Y56)</f>
        <v>عدم حضور</v>
      </c>
      <c r="AI56" s="96" t="str">
        <f>IF('داده های  اولیه جلسه'!$R$30&lt;6,"عدم حضور",Z56)</f>
        <v>عدم حضور</v>
      </c>
    </row>
    <row r="57" spans="1:35" ht="30" customHeight="1">
      <c r="A57" s="249"/>
      <c r="B57" s="67">
        <f>'داده های  اولیه جلسه'!$M$26</f>
        <v>0</v>
      </c>
      <c r="C57" s="64">
        <f>'نفر اول'!G20</f>
        <v>0</v>
      </c>
      <c r="D57" s="64">
        <f>'نفر دوم'!G20</f>
        <v>0</v>
      </c>
      <c r="E57" s="64">
        <f>'نفر سوم'!G20</f>
        <v>0</v>
      </c>
      <c r="F57" s="64">
        <f>'نفر چهارم'!G20</f>
        <v>0</v>
      </c>
      <c r="G57" s="64">
        <f>'نفر پنجم'!G20</f>
        <v>0</v>
      </c>
      <c r="H57" s="64">
        <f>'نفر ششم'!G20</f>
        <v>0</v>
      </c>
      <c r="I57" s="41"/>
      <c r="J57" s="249"/>
      <c r="K57" s="67">
        <f>'داده های  اولیه جلسه'!$M$26</f>
        <v>0</v>
      </c>
      <c r="L57" s="64" t="str">
        <f>IF('داده های  اولیه جلسه'!$M$26="","عدم حضور",C57)</f>
        <v>عدم حضور</v>
      </c>
      <c r="M57" s="64" t="str">
        <f>IF('داده های  اولیه جلسه'!$M$26="","عدم حضور",D57)</f>
        <v>عدم حضور</v>
      </c>
      <c r="N57" s="64" t="str">
        <f>IF('داده های  اولیه جلسه'!$M$26="","عدم حضور",E57)</f>
        <v>عدم حضور</v>
      </c>
      <c r="O57" s="64" t="str">
        <f>IF('داده های  اولیه جلسه'!$M$26="","عدم حضور",F57)</f>
        <v>عدم حضور</v>
      </c>
      <c r="P57" s="64" t="str">
        <f>IF('داده های  اولیه جلسه'!$M$26="","عدم حضور",G57)</f>
        <v>عدم حضور</v>
      </c>
      <c r="Q57" s="64" t="str">
        <f>IF('داده های  اولیه جلسه'!$M$26="","عدم حضور",H57)</f>
        <v>عدم حضور</v>
      </c>
      <c r="S57" s="249"/>
      <c r="T57" s="67">
        <f>'داده های  اولیه جلسه'!$M$26</f>
        <v>0</v>
      </c>
      <c r="U57" s="64" t="str">
        <f>IF('داده های  اولیه جلسه'!K$23="حاضر",'DATA BASE'!L57,"عدم حضور")</f>
        <v>عدم حضور</v>
      </c>
      <c r="V57" s="64" t="str">
        <f>IF('داده های  اولیه جلسه'!L$23="حاضر",'DATA BASE'!M57,"عدم حضور")</f>
        <v>عدم حضور</v>
      </c>
      <c r="W57" s="64" t="str">
        <f>IF('داده های  اولیه جلسه'!M$23="حاضر",'DATA BASE'!N57,"عدم حضور")</f>
        <v>عدم حضور</v>
      </c>
      <c r="X57" s="64" t="str">
        <f>IF('داده های  اولیه جلسه'!N$23="حاضر",'DATA BASE'!O57,"عدم حضور")</f>
        <v>عدم حضور</v>
      </c>
      <c r="Y57" s="64" t="str">
        <f>IF('داده های  اولیه جلسه'!O$23="حاضر",'DATA BASE'!P57,"عدم حضور")</f>
        <v>عدم حضور</v>
      </c>
      <c r="Z57" s="64" t="str">
        <f>IF('داده های  اولیه جلسه'!P$23="حاضر",'DATA BASE'!Q57,"عدم حضور")</f>
        <v>عدم حضور</v>
      </c>
      <c r="AB57" s="249"/>
      <c r="AC57" s="67">
        <f>'داده های  اولیه جلسه'!$M$26</f>
        <v>0</v>
      </c>
      <c r="AD57" s="96" t="str">
        <f>IF('داده های  اولیه جلسه'!$R$30&lt;6,"عدم حضور",U57)</f>
        <v>عدم حضور</v>
      </c>
      <c r="AE57" s="96" t="str">
        <f>IF('داده های  اولیه جلسه'!$R$30&lt;6,"عدم حضور",V57)</f>
        <v>عدم حضور</v>
      </c>
      <c r="AF57" s="96" t="str">
        <f>IF('داده های  اولیه جلسه'!$R$30&lt;6,"عدم حضور",W57)</f>
        <v>عدم حضور</v>
      </c>
      <c r="AG57" s="96" t="str">
        <f>IF('داده های  اولیه جلسه'!$R$30&lt;6,"عدم حضور",X57)</f>
        <v>عدم حضور</v>
      </c>
      <c r="AH57" s="96" t="str">
        <f>IF('داده های  اولیه جلسه'!$R$30&lt;6,"عدم حضور",Y57)</f>
        <v>عدم حضور</v>
      </c>
      <c r="AI57" s="96" t="str">
        <f>IF('داده های  اولیه جلسه'!$R$30&lt;6,"عدم حضور",Z57)</f>
        <v>عدم حضور</v>
      </c>
    </row>
    <row r="58" spans="1:35" ht="30" customHeight="1" thickBot="1">
      <c r="A58" s="250"/>
      <c r="B58" s="68">
        <f>'داده های  اولیه جلسه'!$N$26</f>
        <v>0</v>
      </c>
      <c r="C58" s="65">
        <f>'نفر اول'!H20</f>
        <v>0</v>
      </c>
      <c r="D58" s="65">
        <f>'نفر دوم'!H20</f>
        <v>0</v>
      </c>
      <c r="E58" s="65">
        <f>'نفر سوم'!H20</f>
        <v>0</v>
      </c>
      <c r="F58" s="65">
        <f>'نفر چهارم'!H20</f>
        <v>0</v>
      </c>
      <c r="G58" s="65">
        <f>'نفر پنجم'!H20</f>
        <v>0</v>
      </c>
      <c r="H58" s="65">
        <f>'نفر ششم'!H20</f>
        <v>0</v>
      </c>
      <c r="I58" s="41"/>
      <c r="J58" s="250"/>
      <c r="K58" s="68">
        <f>'داده های  اولیه جلسه'!$N$26</f>
        <v>0</v>
      </c>
      <c r="L58" s="65" t="str">
        <f>IF('داده های  اولیه جلسه'!$N$26="","عدم حضور",C58)</f>
        <v>عدم حضور</v>
      </c>
      <c r="M58" s="65" t="str">
        <f>IF('داده های  اولیه جلسه'!$N$26="","عدم حضور",D58)</f>
        <v>عدم حضور</v>
      </c>
      <c r="N58" s="65" t="str">
        <f>IF('داده های  اولیه جلسه'!$N$26="","عدم حضور",E58)</f>
        <v>عدم حضور</v>
      </c>
      <c r="O58" s="65" t="str">
        <f>IF('داده های  اولیه جلسه'!$N$26="","عدم حضور",F58)</f>
        <v>عدم حضور</v>
      </c>
      <c r="P58" s="65" t="str">
        <f>IF('داده های  اولیه جلسه'!$N$26="","عدم حضور",G58)</f>
        <v>عدم حضور</v>
      </c>
      <c r="Q58" s="65" t="str">
        <f>IF('داده های  اولیه جلسه'!$N$26="","عدم حضور",H58)</f>
        <v>عدم حضور</v>
      </c>
      <c r="S58" s="250"/>
      <c r="T58" s="68">
        <f>'داده های  اولیه جلسه'!$N$26</f>
        <v>0</v>
      </c>
      <c r="U58" s="65" t="str">
        <f>IF('داده های  اولیه جلسه'!K$23="حاضر",'DATA BASE'!L58,"عدم حضور")</f>
        <v>عدم حضور</v>
      </c>
      <c r="V58" s="65" t="str">
        <f>IF('داده های  اولیه جلسه'!L$23="حاضر",'DATA BASE'!M58,"عدم حضور")</f>
        <v>عدم حضور</v>
      </c>
      <c r="W58" s="65" t="str">
        <f>IF('داده های  اولیه جلسه'!M$23="حاضر",'DATA BASE'!N58,"عدم حضور")</f>
        <v>عدم حضور</v>
      </c>
      <c r="X58" s="65" t="str">
        <f>IF('داده های  اولیه جلسه'!N$23="حاضر",'DATA BASE'!O58,"عدم حضور")</f>
        <v>عدم حضور</v>
      </c>
      <c r="Y58" s="65" t="str">
        <f>IF('داده های  اولیه جلسه'!O$23="حاضر",'DATA BASE'!P58,"عدم حضور")</f>
        <v>عدم حضور</v>
      </c>
      <c r="Z58" s="65" t="str">
        <f>IF('داده های  اولیه جلسه'!P$23="حاضر",'DATA BASE'!Q58,"عدم حضور")</f>
        <v>عدم حضور</v>
      </c>
      <c r="AB58" s="250"/>
      <c r="AC58" s="68">
        <f>'داده های  اولیه جلسه'!$N$26</f>
        <v>0</v>
      </c>
      <c r="AD58" s="96" t="str">
        <f>IF('داده های  اولیه جلسه'!$R$30&lt;6,"عدم حضور",U58)</f>
        <v>عدم حضور</v>
      </c>
      <c r="AE58" s="96" t="str">
        <f>IF('داده های  اولیه جلسه'!$R$30&lt;6,"عدم حضور",V58)</f>
        <v>عدم حضور</v>
      </c>
      <c r="AF58" s="96" t="str">
        <f>IF('داده های  اولیه جلسه'!$R$30&lt;6,"عدم حضور",W58)</f>
        <v>عدم حضور</v>
      </c>
      <c r="AG58" s="96" t="str">
        <f>IF('داده های  اولیه جلسه'!$R$30&lt;6,"عدم حضور",X58)</f>
        <v>عدم حضور</v>
      </c>
      <c r="AH58" s="96" t="str">
        <f>IF('داده های  اولیه جلسه'!$R$30&lt;6,"عدم حضور",Y58)</f>
        <v>عدم حضور</v>
      </c>
      <c r="AI58" s="96" t="str">
        <f>IF('داده های  اولیه جلسه'!$R$30&lt;6,"عدم حضور",Z58)</f>
        <v>عدم حضور</v>
      </c>
    </row>
    <row r="59" spans="1:35">
      <c r="K59" s="41"/>
    </row>
    <row r="66" ht="12.75" customHeight="1"/>
    <row r="68" ht="12.75" customHeight="1"/>
  </sheetData>
  <sheetProtection selectLockedCells="1"/>
  <dataConsolidate function="varp" topLabels="1" link="1">
    <dataRefs count="2">
      <dataRef ref="A2:A6" sheet="DATA BASE"/>
      <dataRef ref="A9:A13" sheet="DATA BASE"/>
    </dataRefs>
  </dataConsolidate>
  <mergeCells count="47">
    <mergeCell ref="AD32:AI32"/>
    <mergeCell ref="AB33:AB34"/>
    <mergeCell ref="AC33:AC34"/>
    <mergeCell ref="AD33:AI33"/>
    <mergeCell ref="J43:J46"/>
    <mergeCell ref="J33:J34"/>
    <mergeCell ref="K33:K34"/>
    <mergeCell ref="L33:Q33"/>
    <mergeCell ref="J35:J38"/>
    <mergeCell ref="J39:J42"/>
    <mergeCell ref="U22:Z22"/>
    <mergeCell ref="S33:S34"/>
    <mergeCell ref="T33:T34"/>
    <mergeCell ref="U33:Z33"/>
    <mergeCell ref="AB35:AB38"/>
    <mergeCell ref="U32:Z32"/>
    <mergeCell ref="S47:S50"/>
    <mergeCell ref="S51:S54"/>
    <mergeCell ref="A51:A54"/>
    <mergeCell ref="AB55:AB58"/>
    <mergeCell ref="S35:S38"/>
    <mergeCell ref="S39:S42"/>
    <mergeCell ref="S43:S46"/>
    <mergeCell ref="AB39:AB42"/>
    <mergeCell ref="AB43:AB46"/>
    <mergeCell ref="AB47:AB50"/>
    <mergeCell ref="AB51:AB54"/>
    <mergeCell ref="J47:J50"/>
    <mergeCell ref="J51:J54"/>
    <mergeCell ref="J55:J58"/>
    <mergeCell ref="S55:S58"/>
    <mergeCell ref="A55:A58"/>
    <mergeCell ref="G1:N1"/>
    <mergeCell ref="G2:N2"/>
    <mergeCell ref="A35:A38"/>
    <mergeCell ref="A39:A42"/>
    <mergeCell ref="A43:A46"/>
    <mergeCell ref="K22:P22"/>
    <mergeCell ref="L32:Q32"/>
    <mergeCell ref="A47:A50"/>
    <mergeCell ref="B33:B34"/>
    <mergeCell ref="C33:H33"/>
    <mergeCell ref="A33:A34"/>
    <mergeCell ref="A3:E3"/>
    <mergeCell ref="A11:E11"/>
    <mergeCell ref="B22:G22"/>
    <mergeCell ref="C32:H32"/>
  </mergeCells>
  <conditionalFormatting sqref="D24:E27 C25:C27">
    <cfRule type="iconSet" priority="52">
      <iconSet iconSet="3ArrowsGray">
        <cfvo type="percent" val="0"/>
        <cfvo type="percent" val="33"/>
        <cfvo type="percent" val="67"/>
      </iconSet>
    </cfRule>
  </conditionalFormatting>
  <conditionalFormatting sqref="C25:C27">
    <cfRule type="iconSet" priority="51">
      <iconSet iconSet="3ArrowsGray">
        <cfvo type="percent" val="0"/>
        <cfvo type="percent" val="33"/>
        <cfvo type="percent" val="67"/>
      </iconSet>
    </cfRule>
  </conditionalFormatting>
  <conditionalFormatting sqref="D24:D27">
    <cfRule type="iconSet" priority="50">
      <iconSet iconSet="3ArrowsGray">
        <cfvo type="percent" val="0"/>
        <cfvo type="percent" val="33"/>
        <cfvo type="percent" val="67"/>
      </iconSet>
    </cfRule>
  </conditionalFormatting>
  <conditionalFormatting sqref="E24:E27">
    <cfRule type="iconSet" priority="49">
      <iconSet iconSet="3ArrowsGray">
        <cfvo type="percent" val="0"/>
        <cfvo type="percent" val="33"/>
        <cfvo type="percent" val="67"/>
      </iconSet>
    </cfRule>
  </conditionalFormatting>
  <conditionalFormatting sqref="R37:R40 F24:G27">
    <cfRule type="iconSet" priority="31">
      <iconSet iconSet="3ArrowsGray">
        <cfvo type="percent" val="0"/>
        <cfvo type="percent" val="33"/>
        <cfvo type="percent" val="67"/>
      </iconSet>
    </cfRule>
  </conditionalFormatting>
  <conditionalFormatting sqref="F24:F27">
    <cfRule type="iconSet" priority="30">
      <iconSet iconSet="3ArrowsGray">
        <cfvo type="percent" val="0"/>
        <cfvo type="percent" val="33"/>
        <cfvo type="percent" val="67"/>
      </iconSet>
    </cfRule>
  </conditionalFormatting>
  <conditionalFormatting sqref="R37:R40 G24:G27">
    <cfRule type="iconSet" priority="29">
      <iconSet iconSet="3ArrowsGray">
        <cfvo type="percent" val="0"/>
        <cfvo type="percent" val="33"/>
        <cfvo type="percent" val="67"/>
      </iconSet>
    </cfRule>
  </conditionalFormatting>
  <conditionalFormatting sqref="C28:E29">
    <cfRule type="iconSet" priority="28">
      <iconSet iconSet="3ArrowsGray">
        <cfvo type="percent" val="0"/>
        <cfvo type="percent" val="33"/>
        <cfvo type="percent" val="67"/>
      </iconSet>
    </cfRule>
  </conditionalFormatting>
  <conditionalFormatting sqref="C28:C29">
    <cfRule type="iconSet" priority="27">
      <iconSet iconSet="3ArrowsGray">
        <cfvo type="percent" val="0"/>
        <cfvo type="percent" val="33"/>
        <cfvo type="percent" val="67"/>
      </iconSet>
    </cfRule>
  </conditionalFormatting>
  <conditionalFormatting sqref="D28:D29">
    <cfRule type="iconSet" priority="26">
      <iconSet iconSet="3ArrowsGray">
        <cfvo type="percent" val="0"/>
        <cfvo type="percent" val="33"/>
        <cfvo type="percent" val="67"/>
      </iconSet>
    </cfRule>
  </conditionalFormatting>
  <conditionalFormatting sqref="E28:E29">
    <cfRule type="iconSet" priority="25">
      <iconSet iconSet="3ArrowsGray">
        <cfvo type="percent" val="0"/>
        <cfvo type="percent" val="33"/>
        <cfvo type="percent" val="67"/>
      </iconSet>
    </cfRule>
  </conditionalFormatting>
  <conditionalFormatting sqref="F28:G29">
    <cfRule type="iconSet" priority="24">
      <iconSet iconSet="3ArrowsGray">
        <cfvo type="percent" val="0"/>
        <cfvo type="percent" val="33"/>
        <cfvo type="percent" val="67"/>
      </iconSet>
    </cfRule>
  </conditionalFormatting>
  <conditionalFormatting sqref="F28:F29">
    <cfRule type="iconSet" priority="23">
      <iconSet iconSet="3ArrowsGray">
        <cfvo type="percent" val="0"/>
        <cfvo type="percent" val="33"/>
        <cfvo type="percent" val="67"/>
      </iconSet>
    </cfRule>
  </conditionalFormatting>
  <conditionalFormatting sqref="G28:G29">
    <cfRule type="iconSet" priority="22">
      <iconSet iconSet="3ArrowsGray">
        <cfvo type="percent" val="0"/>
        <cfvo type="percent" val="33"/>
        <cfvo type="percent" val="67"/>
      </iconSet>
    </cfRule>
  </conditionalFormatting>
  <conditionalFormatting sqref="B28:B29 F20:G21">
    <cfRule type="iconSet" priority="77">
      <iconSet iconSet="3ArrowsGray">
        <cfvo type="percent" val="0"/>
        <cfvo type="percent" val="33"/>
        <cfvo type="percent" val="67"/>
      </iconSet>
    </cfRule>
  </conditionalFormatting>
  <conditionalFormatting sqref="B28:B29">
    <cfRule type="iconSet" priority="79">
      <iconSet iconSet="3ArrowsGray">
        <cfvo type="percent" val="0"/>
        <cfvo type="percent" val="33"/>
        <cfvo type="percent" val="67"/>
      </iconSet>
    </cfRule>
  </conditionalFormatting>
  <conditionalFormatting sqref="B20:E21">
    <cfRule type="iconSet" priority="83">
      <iconSet iconSet="3ArrowsGray">
        <cfvo type="percent" val="0"/>
        <cfvo type="percent" val="33"/>
        <cfvo type="percent" val="67"/>
      </iconSet>
    </cfRule>
  </conditionalFormatting>
  <conditionalFormatting sqref="C28:C29">
    <cfRule type="iconSet" priority="4">
      <iconSet iconSet="3ArrowsGray">
        <cfvo type="percent" val="0"/>
        <cfvo type="percent" val="33"/>
        <cfvo type="percent" val="67"/>
      </iconSet>
    </cfRule>
  </conditionalFormatting>
  <conditionalFormatting sqref="C28:C29">
    <cfRule type="iconSet" priority="3">
      <iconSet iconSet="3ArrowsGray">
        <cfvo type="percent" val="0"/>
        <cfvo type="percent" val="33"/>
        <cfvo type="percent" val="67"/>
      </iconSet>
    </cfRule>
  </conditionalFormatting>
  <conditionalFormatting sqref="D28:G29">
    <cfRule type="iconSet" priority="2">
      <iconSet iconSet="3ArrowsGray">
        <cfvo type="percent" val="0"/>
        <cfvo type="percent" val="33"/>
        <cfvo type="percent" val="67"/>
      </iconSet>
    </cfRule>
  </conditionalFormatting>
  <conditionalFormatting sqref="D28:G29">
    <cfRule type="iconSet" priority="1">
      <iconSet iconSet="3ArrowsGray">
        <cfvo type="percent" val="0"/>
        <cfvo type="percent" val="33"/>
        <cfvo type="percent" val="67"/>
      </iconSet>
    </cfRule>
  </conditionalFormatting>
  <dataValidations count="3">
    <dataValidation type="list" allowBlank="1" showInputMessage="1" showErrorMessage="1" sqref="U24:Z29 B24:G29 K24:P29">
      <formula1>$A$4:$A$9</formula1>
    </dataValidation>
    <dataValidation type="list" allowBlank="1" showInputMessage="1" showErrorMessage="1" sqref="L35:Q58 AD35:AI58 C35:I58 U35:Z58">
      <formula1>$A$12:$A$17</formula1>
    </dataValidation>
    <dataValidation type="list" allowBlank="1" showInputMessage="1" showErrorMessage="1" sqref="B20:G21">
      <formula1>"حاضر,غایب"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داده های  اولیه جلسه</vt:lpstr>
      <vt:lpstr>فرم خام</vt:lpstr>
      <vt:lpstr>نفر اول</vt:lpstr>
      <vt:lpstr>نفر دوم</vt:lpstr>
      <vt:lpstr>نفر سوم</vt:lpstr>
      <vt:lpstr>نفر چهارم</vt:lpstr>
      <vt:lpstr>نفر پنجم</vt:lpstr>
      <vt:lpstr>نفر ششم</vt:lpstr>
      <vt:lpstr>DATA BASE</vt:lpstr>
      <vt:lpstr>محاسبه امتیاز هر معیار</vt:lpstr>
      <vt:lpstr>محاسبات 2</vt:lpstr>
      <vt:lpstr>نتیجه نهایی</vt:lpstr>
      <vt:lpstr>'داده های  اولیه جلسه'!Print_Area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2014-02-16T07:17:24Z</dcterms:modified>
</cp:coreProperties>
</file>